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6380" windowHeight="8190" tabRatio="500"/>
  </bookViews>
  <sheets>
    <sheet name="Yonies Harness Sizing Chart" sheetId="1" r:id="rId1"/>
    <sheet name="Harness parts sizing chart" sheetId="2" r:id="rId2"/>
  </sheets>
  <calcPr calcId="145621"/>
  <extLst>
    <ext xmlns:loext="http://schemas.libreoffice.org/" uri="{7626C862-2A13-11E5-B345-FEFF819CDC9F}">
      <loext:extCalcPr stringRefSyntax="ExcelA1"/>
    </ext>
  </extLst>
</workbook>
</file>

<file path=xl/calcChain.xml><?xml version="1.0" encoding="utf-8"?>
<calcChain xmlns="http://schemas.openxmlformats.org/spreadsheetml/2006/main">
  <c r="Z33" i="1" l="1"/>
  <c r="X33" i="1"/>
  <c r="V33" i="1"/>
  <c r="T33" i="1"/>
  <c r="J21" i="1" l="1"/>
  <c r="L35" i="1" l="1"/>
  <c r="AJ35" i="1" l="1"/>
  <c r="J12" i="1" l="1"/>
  <c r="C12" i="1" s="1"/>
  <c r="H28" i="1"/>
  <c r="AH35" i="1" l="1"/>
  <c r="AF35" i="1"/>
  <c r="AD35" i="1"/>
  <c r="AB35" i="1"/>
  <c r="X35" i="1"/>
  <c r="V35" i="1"/>
  <c r="R35" i="1"/>
  <c r="N35" i="1"/>
  <c r="R33" i="1"/>
  <c r="P33" i="1"/>
  <c r="N33" i="1"/>
  <c r="X30" i="1"/>
  <c r="V30" i="1"/>
  <c r="T30" i="1"/>
  <c r="R30" i="1"/>
  <c r="P30" i="1"/>
  <c r="N30" i="1"/>
  <c r="L30" i="1"/>
  <c r="Z25" i="1"/>
  <c r="X25" i="1"/>
  <c r="V25" i="1"/>
  <c r="T25" i="1"/>
  <c r="R25" i="1"/>
  <c r="P25" i="1"/>
  <c r="N25" i="1"/>
  <c r="L25" i="1"/>
  <c r="Z21" i="1"/>
  <c r="X21" i="1"/>
  <c r="V21" i="1"/>
  <c r="T21" i="1"/>
  <c r="R21" i="1"/>
  <c r="P21" i="1"/>
  <c r="N21" i="1"/>
  <c r="L21" i="1"/>
  <c r="AL13" i="1"/>
  <c r="AL14" i="1" s="1"/>
  <c r="AL11" i="1"/>
  <c r="AL10" i="1" s="1"/>
  <c r="AL9" i="1" s="1"/>
  <c r="AL8" i="1" s="1"/>
  <c r="AL7" i="1" s="1"/>
  <c r="AL6" i="1" s="1"/>
  <c r="H6" i="1"/>
  <c r="J6" i="1" l="1"/>
  <c r="C6" i="1" s="1"/>
  <c r="AL5" i="1"/>
  <c r="J14" i="1"/>
  <c r="C14" i="1" s="1"/>
  <c r="AL15" i="1"/>
  <c r="AL16" i="1" s="1"/>
  <c r="AL17" i="1" s="1"/>
  <c r="J17" i="1" l="1"/>
  <c r="C17" i="1" s="1"/>
  <c r="AL18" i="1"/>
  <c r="AL19" i="1" s="1"/>
  <c r="AL20" i="1" l="1"/>
  <c r="AL21" i="1" s="1"/>
  <c r="J19" i="1"/>
  <c r="C19" i="1" s="1"/>
  <c r="AL22" i="1" l="1"/>
  <c r="AL23" i="1" s="1"/>
  <c r="AL24" i="1" l="1"/>
  <c r="AL25" i="1" s="1"/>
  <c r="J23" i="1"/>
  <c r="C23" i="1" s="1"/>
  <c r="AL26" i="1" l="1"/>
  <c r="AL27" i="1" s="1"/>
  <c r="J25" i="1"/>
  <c r="C25" i="1" s="1"/>
  <c r="J27" i="1" l="1"/>
  <c r="C27" i="1" s="1"/>
  <c r="AL28" i="1"/>
  <c r="J28" i="1" s="1"/>
  <c r="AL29" i="1" l="1"/>
  <c r="AL30" i="1" s="1"/>
  <c r="C28" i="1"/>
  <c r="AL31" i="1" l="1"/>
  <c r="AL32" i="1" s="1"/>
  <c r="AL33" i="1" s="1"/>
  <c r="J30" i="1"/>
  <c r="C30" i="1" s="1"/>
  <c r="AL34" i="1" l="1"/>
  <c r="AL35" i="1" s="1"/>
  <c r="AL36" i="1" l="1"/>
  <c r="J35" i="1"/>
  <c r="C35" i="1" s="1"/>
  <c r="C21" i="1"/>
  <c r="J33" i="1"/>
  <c r="C33" i="1" s="1"/>
</calcChain>
</file>

<file path=xl/sharedStrings.xml><?xml version="1.0" encoding="utf-8"?>
<sst xmlns="http://schemas.openxmlformats.org/spreadsheetml/2006/main" count="473" uniqueCount="312">
  <si>
    <r>
      <rPr>
        <sz val="11"/>
        <color rgb="FF000000"/>
        <rFont val="Calibri"/>
        <family val="2"/>
        <charset val="1"/>
      </rPr>
      <t xml:space="preserve">Suggested measuring Guide. This is only a Guide to be used with the </t>
    </r>
    <r>
      <rPr>
        <b/>
        <sz val="11"/>
        <color rgb="FF000000"/>
        <rFont val="Calibri"/>
        <family val="2"/>
        <charset val="1"/>
      </rPr>
      <t>Harness measureing chart</t>
    </r>
    <r>
      <rPr>
        <sz val="11"/>
        <color rgb="FF000000"/>
        <rFont val="Calibri"/>
        <family val="2"/>
        <charset val="1"/>
      </rPr>
      <t>. From time to time we might make changes that we feel are needed.</t>
    </r>
  </si>
  <si>
    <r>
      <rPr>
        <sz val="11"/>
        <color rgb="FF000000"/>
        <rFont val="Calibri"/>
        <family val="2"/>
        <charset val="1"/>
      </rPr>
      <t xml:space="preserve">Please note that on all measurements we </t>
    </r>
    <r>
      <rPr>
        <b/>
        <sz val="11"/>
        <color rgb="FFFF0000"/>
        <rFont val="Calibri"/>
        <family val="2"/>
        <charset val="1"/>
      </rPr>
      <t>try</t>
    </r>
    <r>
      <rPr>
        <sz val="11"/>
        <color rgb="FF000000"/>
        <rFont val="Calibri"/>
        <family val="2"/>
        <charset val="1"/>
      </rPr>
      <t xml:space="preserve"> to hit the center hole as much as possible. If you feel something needs to be added or adjusted please let us know. We do welcome input on this.</t>
    </r>
  </si>
  <si>
    <t>Bridle Corner of Mouth Across top of Head to Corner of mouth</t>
  </si>
  <si>
    <t>Custom size if over:58</t>
  </si>
  <si>
    <t>Draft bridle. Adjust fromshortest hole to longest hole 43 to 53.</t>
  </si>
  <si>
    <t>X.L. Bridle Adjust from shortest hole to longest hole(41" to 52")</t>
  </si>
  <si>
    <t>Horse Bridle Adjust from shortest hole to longest hole. (37" to 48").</t>
  </si>
  <si>
    <t>Cob Bridle Adjust from shortest hole to longest hole (32" to 43")</t>
  </si>
  <si>
    <t>Pony  Bridle Adjust from shortest hole to longest hole 32" to 42"</t>
  </si>
  <si>
    <t>Mini B  Bridle Adjust from shortest hole to longest hole (29" to 37")</t>
  </si>
  <si>
    <t xml:space="preserve">Mini A  Bridle Adjust from shortest hole to longest hole (26" to 34") </t>
  </si>
  <si>
    <t>Custom smaller then mini a</t>
  </si>
  <si>
    <t>Enter bit shank size. Measuring only the one side where the bit fastens.</t>
  </si>
  <si>
    <t>NOTE: only change Green cells!</t>
  </si>
  <si>
    <t>Liverpools and butterfly bits have as a standard 2.5 " shank per side</t>
  </si>
  <si>
    <t>Custom</t>
  </si>
  <si>
    <t>X.L. (38-1/2" to 43-3/4"</t>
  </si>
  <si>
    <t>Horse (34" to 40-1/2"</t>
  </si>
  <si>
    <t>Cob (31" to 35"</t>
  </si>
  <si>
    <t xml:space="preserve">Pony (28-1/4" to 33-1/2") </t>
  </si>
  <si>
    <t xml:space="preserve">Mini B (26" to 30" </t>
  </si>
  <si>
    <t>Mini A (24-1/2" to 29"</t>
  </si>
  <si>
    <t>Smaller then mini a</t>
  </si>
  <si>
    <t>Recheck size or call us</t>
  </si>
  <si>
    <t>Brow band measure from 1-1/2" past the ear on both sides.</t>
  </si>
  <si>
    <t>Draft Size</t>
  </si>
  <si>
    <t>X.L Size</t>
  </si>
  <si>
    <t>Horse Size</t>
  </si>
  <si>
    <t>Cob Size</t>
  </si>
  <si>
    <t>Pony Size</t>
  </si>
  <si>
    <t>Mini B</t>
  </si>
  <si>
    <t>Mini A</t>
  </si>
  <si>
    <t>Smaller then Mini A</t>
  </si>
  <si>
    <t>Nose bands Measuring 1" above the corner of the Horse Mouth. Single buckle nose band-Adjusts From shortest Hole to Longest Hole.</t>
  </si>
  <si>
    <t>Draft. 3" longer then x.l. This is not a stock size so I do not have the measurement for it</t>
  </si>
  <si>
    <t xml:space="preserve">X.L. Nose band Measuring from the shortest to the longest hole 25" to 29" </t>
  </si>
  <si>
    <t xml:space="preserve">Horse Nose band Measuring from the shortest to the longest hole 21-1/2" to 25-3/4" </t>
  </si>
  <si>
    <t>Cob Nose band Measuring from the shortest to the longest hole 18-1/4" to 22-3/4"</t>
  </si>
  <si>
    <t xml:space="preserve">Pony Nose band Measuring from the shortest to the longest hole  16" to 20" </t>
  </si>
  <si>
    <t xml:space="preserve">Mini Nose band Measuring from the shortest to the longest hole 15 1/4"to 19 1/4" </t>
  </si>
  <si>
    <t>Nose bands Measuring 1" above the corner of the Horse Mouth. Double buckle nose band. Shortest hole to longest hole.</t>
  </si>
  <si>
    <t xml:space="preserve">Draft. 3" longer then x.l. This is not a stock size. </t>
  </si>
  <si>
    <t>X.L. Nose band Measuring from the shortest to the longest hole - 22-1/2" to 30-1/4"</t>
  </si>
  <si>
    <t>Horse Noseband Measuring from the shortest hole to the longest hole. - 19-1/2" to 27-1/2"</t>
  </si>
  <si>
    <t>Cob Nose band Measuring from the shortest hole to the longest hole - 17-1/4" to 25-1/2"</t>
  </si>
  <si>
    <t>Pony Nose band Measuring from the shortest hole to the longest hole - 15" to 21-1/4"</t>
  </si>
  <si>
    <t>Mini Noseband Measuring from the shortest hole to the longest hole - 15-3/4" to20-1/2"</t>
  </si>
  <si>
    <r>
      <rPr>
        <b/>
        <sz val="11"/>
        <color rgb="FF000000"/>
        <rFont val="Calibri"/>
        <family val="2"/>
        <charset val="1"/>
      </rPr>
      <t xml:space="preserve">Single </t>
    </r>
    <r>
      <rPr>
        <sz val="11"/>
        <color rgb="FF000000"/>
        <rFont val="Calibri"/>
        <family val="2"/>
        <charset val="1"/>
      </rPr>
      <t>or</t>
    </r>
    <r>
      <rPr>
        <b/>
        <sz val="11"/>
        <color rgb="FF000000"/>
        <rFont val="Calibri"/>
        <family val="2"/>
        <charset val="1"/>
      </rPr>
      <t xml:space="preserve"> Short tug</t>
    </r>
    <r>
      <rPr>
        <sz val="11"/>
        <color rgb="FF000000"/>
        <rFont val="Calibri"/>
        <family val="2"/>
        <charset val="1"/>
      </rPr>
      <t xml:space="preserve"> breastcollar Breastcollars,  - When Properly fitted, the breastcollar will be </t>
    </r>
    <r>
      <rPr>
        <b/>
        <sz val="11"/>
        <color rgb="FF000000"/>
        <rFont val="Calibri"/>
        <family val="2"/>
        <charset val="1"/>
      </rPr>
      <t>approx.3” close to touching the saddle</t>
    </r>
    <r>
      <rPr>
        <sz val="11"/>
        <color rgb="FF000000"/>
        <rFont val="Calibri"/>
        <family val="2"/>
        <charset val="1"/>
      </rPr>
      <t xml:space="preserve">. You can also get this </t>
    </r>
    <r>
      <rPr>
        <b/>
        <sz val="11"/>
        <color rgb="FF000000"/>
        <rFont val="Calibri"/>
        <family val="2"/>
        <charset val="1"/>
      </rPr>
      <t>measurment by measuring from the back side of the leg to the back side of the leg.</t>
    </r>
    <r>
      <rPr>
        <sz val="11"/>
        <color rgb="FF000000"/>
        <rFont val="Calibri"/>
        <family val="2"/>
        <charset val="1"/>
      </rPr>
      <t xml:space="preserve">  The best way to get a good breastcollar measurement is to  have a saddle and belly band (or Surcingle) on you horse, in the position where it fits the best. Then get  your measurement.
</t>
    </r>
  </si>
  <si>
    <t>Draft size Breastcollar overall:52</t>
  </si>
  <si>
    <t>X.L. size Breastcollar overall:48</t>
  </si>
  <si>
    <t>Horse size Breastcollar overall:44</t>
  </si>
  <si>
    <t>Cob size Breastcollar overall:40</t>
  </si>
  <si>
    <t>Pony size Breastcollar overall:36</t>
  </si>
  <si>
    <t>Mini B Breastcollar size overall:32</t>
  </si>
  <si>
    <t>Mini A Breastcollar size overall:28</t>
  </si>
  <si>
    <t>Smaller then Mini A Breastcollar size overall:24</t>
  </si>
  <si>
    <r>
      <rPr>
        <b/>
        <sz val="11"/>
        <color rgb="FF000000"/>
        <rFont val="Calibri"/>
        <family val="2"/>
        <charset val="1"/>
      </rPr>
      <t>Pair</t>
    </r>
    <r>
      <rPr>
        <sz val="11"/>
        <color rgb="FF000000"/>
        <rFont val="Calibri"/>
        <family val="2"/>
        <charset val="1"/>
      </rPr>
      <t xml:space="preserve"> or </t>
    </r>
    <r>
      <rPr>
        <b/>
        <sz val="11"/>
        <color rgb="FF000000"/>
        <rFont val="Calibri"/>
        <family val="2"/>
        <charset val="1"/>
      </rPr>
      <t>Longtug</t>
    </r>
    <r>
      <rPr>
        <sz val="11"/>
        <color rgb="FF000000"/>
        <rFont val="Calibri"/>
        <family val="2"/>
        <charset val="1"/>
      </rPr>
      <t xml:space="preserve"> Breastcollar. This Measurement is from center of saddle to center of saddle tugbear. The best way to get this measurement is to have your single (if you have one) breastcollar on your horse and then take the measurement.</t>
    </r>
  </si>
  <si>
    <t>Custom call us if over 60"</t>
  </si>
  <si>
    <t>Horse Long Tug Breastcollar</t>
  </si>
  <si>
    <t>Cob Long Tug Breastcollar</t>
  </si>
  <si>
    <t>Pony Long Tug Breastcollar</t>
  </si>
  <si>
    <t>Mini B Long Tug Breastcollar</t>
  </si>
  <si>
    <t>Mini A Long Tug Breastcollar</t>
  </si>
  <si>
    <r>
      <rPr>
        <b/>
        <sz val="11"/>
        <color rgb="FF000000"/>
        <rFont val="Calibri"/>
        <family val="2"/>
        <charset val="1"/>
      </rPr>
      <t>Neck</t>
    </r>
    <r>
      <rPr>
        <sz val="11"/>
        <color rgb="FF000000"/>
        <rFont val="Calibri"/>
        <family val="2"/>
        <charset val="1"/>
      </rPr>
      <t xml:space="preserve"> Strap</t>
    </r>
  </si>
  <si>
    <t>Draft size Neckstrap is overall:52</t>
  </si>
  <si>
    <t>X.L. size Neckstrap is overall:48</t>
  </si>
  <si>
    <t>Horse size Neckstrap is overall:44</t>
  </si>
  <si>
    <t>Cob size Neckstrap is overall:40</t>
  </si>
  <si>
    <t>Pony size Neckstrap is overall:38</t>
  </si>
  <si>
    <t>Mini B size Neckstrap is overall:36</t>
  </si>
  <si>
    <t>Mini A Neckstrap size is overall:32</t>
  </si>
  <si>
    <t>Smaller then Mini A Neckstrap is overall:28</t>
  </si>
  <si>
    <r>
      <rPr>
        <b/>
        <sz val="11"/>
        <color rgb="FF000000"/>
        <rFont val="Calibri"/>
        <family val="2"/>
        <charset val="1"/>
      </rPr>
      <t>Saddle</t>
    </r>
    <r>
      <rPr>
        <sz val="11"/>
        <color rgb="FF000000"/>
        <rFont val="Calibri"/>
        <family val="2"/>
        <charset val="1"/>
      </rPr>
      <t xml:space="preserve"> - measuring all the way around the stomach -You should be measuring from about 1-1/2" behind the whither and staying about  3" behind elbow of  the horse's legs.</t>
    </r>
  </si>
  <si>
    <t>Saddle:</t>
  </si>
  <si>
    <t>Draft W/ 52" Saddle (78" to 93") With 1" or 1-1/4" billits</t>
  </si>
  <si>
    <t>Draft saddle 52" with 1" billits (75" to 89")</t>
  </si>
  <si>
    <t>Horse W/44" saddle ( 66" to 81" ) with 1" straps</t>
  </si>
  <si>
    <t>Cob W/40" saddle with 1" billit.(57" to 71")</t>
  </si>
  <si>
    <t>Cob W/ 40" saddle with 1" billit. (54" to 68")</t>
  </si>
  <si>
    <t>Pony 36" saddle with 1" or 3/4" billit. (48" to 64")</t>
  </si>
  <si>
    <t>Mini B 32" saddle W/3/4" billits (44" to 59")</t>
  </si>
  <si>
    <t>Mini A 28" saddle w/3/4" billits. (40" to 53")</t>
  </si>
  <si>
    <t xml:space="preserve">TIP: put on an existing harness saddle or Training Surcingle  on to see where you should measure. </t>
  </si>
  <si>
    <t xml:space="preserve">Girth ( Belly Band ) </t>
  </si>
  <si>
    <t xml:space="preserve">Draft 32" long with 1" or 1-1/4" buckles. Belly Band </t>
  </si>
  <si>
    <t>Horse ( 24" ) with 1" straps. Belly Band</t>
  </si>
  <si>
    <t>Cob 19" with 1" buckles.  Belly Band</t>
  </si>
  <si>
    <r>
      <rPr>
        <b/>
        <sz val="11"/>
        <color rgb="FF000000"/>
        <rFont val="Calibri"/>
        <family val="2"/>
        <charset val="1"/>
      </rPr>
      <t>Turnback:</t>
    </r>
    <r>
      <rPr>
        <sz val="11"/>
        <color rgb="FF000000"/>
        <rFont val="Calibri"/>
        <family val="2"/>
        <charset val="1"/>
      </rPr>
      <t xml:space="preserve"> Measuring from the back side of the saddle to the base of the tail.</t>
    </r>
  </si>
  <si>
    <t>Custom call us if over:46</t>
  </si>
  <si>
    <t>X.L. size is when buckled in 4th hole from end:42</t>
  </si>
  <si>
    <t>Horse size is overall when buckle in the 4th hole from the end:36</t>
  </si>
  <si>
    <t>Cob size is overall when buckled in the 4th hole from the end:33</t>
  </si>
  <si>
    <t>Pony size is overall when buckled in the 4th hole from the end:27</t>
  </si>
  <si>
    <t>Mini B is overall when buckled in the 4th hole from the end:23</t>
  </si>
  <si>
    <t>Mini A is overall when buckled in the 4th hole from the end:19</t>
  </si>
  <si>
    <t>For the Measurement from the saddle to the top of the hip please see the Harness measuring chart</t>
  </si>
  <si>
    <r>
      <rPr>
        <b/>
        <sz val="11"/>
        <color rgb="FF000000"/>
        <rFont val="Calibri"/>
        <family val="2"/>
        <charset val="1"/>
      </rPr>
      <t>Hip Straps</t>
    </r>
    <r>
      <rPr>
        <sz val="11"/>
        <color rgb="FF000000"/>
        <rFont val="Calibri"/>
        <family val="2"/>
        <charset val="1"/>
      </rPr>
      <t>, these are overall length, first hole starts at 3" on cob &amp; horse &amp; xl &amp; draft. For mini and pony they start at 2". All measurements need to go all the way across from top to top of breeching</t>
    </r>
  </si>
  <si>
    <t>Horse size is overall :54</t>
  </si>
  <si>
    <t>Cob size is overall:48</t>
  </si>
  <si>
    <t>Pony  size is overall:44</t>
  </si>
  <si>
    <t>Breeching</t>
  </si>
  <si>
    <t>Custom size overall:60</t>
  </si>
  <si>
    <t>Draft size overall:58</t>
  </si>
  <si>
    <t>Horse size overall:50</t>
  </si>
  <si>
    <t>Cob size overall:46</t>
  </si>
  <si>
    <t>Pony size overall:39</t>
  </si>
  <si>
    <t>Shetland size overall:36</t>
  </si>
  <si>
    <t>Mini B size overall:32</t>
  </si>
  <si>
    <t>Mini A Size Overall:28</t>
  </si>
  <si>
    <t xml:space="preserve">Tip: measure from the "swirl" on the sides of the horse - right in front of the back legs all the way around the back end of the horse to the other side to the swirl. </t>
  </si>
  <si>
    <t>Crown and throat latch measurement when going all the way around the neck. from shortest hole to longest hole.</t>
  </si>
  <si>
    <t>85" is center hole measurement</t>
  </si>
  <si>
    <t>82" is center hole measurement</t>
  </si>
  <si>
    <t>78" is center hole measurment</t>
  </si>
  <si>
    <t>75.5 is center hole measurment</t>
  </si>
  <si>
    <t>73.5 is center hole measurment</t>
  </si>
  <si>
    <t>68" is center hole measurment</t>
  </si>
  <si>
    <t>64" is center hole measurment</t>
  </si>
  <si>
    <r>
      <t>61"</t>
    </r>
    <r>
      <rPr>
        <b/>
        <sz val="11"/>
        <color rgb="FF000000"/>
        <rFont val="Calibri"/>
        <family val="2"/>
      </rPr>
      <t xml:space="preserve"> is center hole measurment</t>
    </r>
  </si>
  <si>
    <t>56" is center hole measurment</t>
  </si>
  <si>
    <t>51.5" is center hole measurment</t>
  </si>
  <si>
    <t xml:space="preserve">Mini B 32" Saddle W/ 3/4" buckle (41" to 57") </t>
  </si>
  <si>
    <t>49" is center hole measurment</t>
  </si>
  <si>
    <t>46.5" is center hole measurment</t>
  </si>
  <si>
    <t xml:space="preserve">Custom call us if over:63 </t>
  </si>
  <si>
    <t>Custom call us if over 93"</t>
  </si>
  <si>
    <t>Don’t change any of the numbers/formulas to the right of this. Call Yonies if questions</t>
  </si>
  <si>
    <t xml:space="preserve">Half Cheek Snaffle as a standard have 2" Shank per side (horse size) </t>
  </si>
  <si>
    <t>Smaller than Mini A Overall:24</t>
  </si>
  <si>
    <t xml:space="preserve">Did you measure from the back of the saddle? All turnbacks need to be measured from the back of the saddle to the base of the tail </t>
  </si>
  <si>
    <t>X.L. Long Tug Breastcollar</t>
  </si>
  <si>
    <t>X.L. 28" with 1" buckles. Belly Band</t>
  </si>
  <si>
    <t xml:space="preserve">X.L. W/ 48" saddle ( 71" to 85") with 1" billits </t>
  </si>
  <si>
    <t>X.L. Saddle 48" (68" to 83"</t>
  </si>
  <si>
    <t>Draft and X.L. size is overall:60</t>
  </si>
  <si>
    <t>X.L. size overall:54</t>
  </si>
  <si>
    <r>
      <t xml:space="preserve">Cells in </t>
    </r>
    <r>
      <rPr>
        <b/>
        <sz val="11"/>
        <color rgb="FFE46C0A"/>
        <rFont val="Calibri"/>
        <family val="2"/>
        <charset val="1"/>
      </rPr>
      <t>yellow</t>
    </r>
    <r>
      <rPr>
        <sz val="11"/>
        <color rgb="FF000000"/>
        <rFont val="Calibri"/>
        <family val="2"/>
        <charset val="1"/>
      </rPr>
      <t xml:space="preserve"> are not a must to be filled out. Please </t>
    </r>
    <r>
      <rPr>
        <b/>
        <sz val="11"/>
        <color rgb="FFFF0000"/>
        <rFont val="Calibri"/>
        <family val="2"/>
        <charset val="1"/>
      </rPr>
      <t>always</t>
    </r>
    <r>
      <rPr>
        <sz val="11"/>
        <color rgb="FF000000"/>
        <rFont val="Calibri"/>
        <family val="2"/>
        <charset val="1"/>
      </rPr>
      <t xml:space="preserve"> fill in all green cells before submitting it. </t>
    </r>
  </si>
  <si>
    <t>For all other measurement please see the harness part sizing chart.</t>
  </si>
  <si>
    <t>Horse 24" W/ 1" buckles. Belly Band</t>
  </si>
  <si>
    <t>Cob 19" with 1" buckles. Belly Band</t>
  </si>
  <si>
    <t xml:space="preserve">Pony 17" W/ 1" buckles.Belly Band </t>
  </si>
  <si>
    <t>Pony 17" W/ 1" or 3/4"  buckle. Belly Band</t>
  </si>
  <si>
    <t>Pony 17" W/ 3/4" buckles. Belly Band</t>
  </si>
  <si>
    <t>Mini 14" W/ 3/4" buckles. Belly Band</t>
  </si>
  <si>
    <t>Horse W/44" saddle(61" to 75") with 1" buckles</t>
  </si>
  <si>
    <t>Advanced formulas</t>
  </si>
  <si>
    <t>Mini B size is overall:38</t>
  </si>
  <si>
    <t>Mini A is overall:34</t>
  </si>
  <si>
    <t>Smaller then Mini A is overall:30</t>
  </si>
  <si>
    <r>
      <rPr>
        <b/>
        <sz val="18"/>
        <rFont val="Arial"/>
        <family val="2"/>
      </rPr>
      <t>Yonie's Harness Shop
435 Churchtown Road 
Honey Brook, Pa 19344</t>
    </r>
    <r>
      <rPr>
        <b/>
        <sz val="10"/>
        <rFont val="Arial"/>
        <family val="2"/>
      </rPr>
      <t xml:space="preserve"> </t>
    </r>
    <r>
      <rPr>
        <sz val="11"/>
        <color rgb="FF000000"/>
        <rFont val="Calibri"/>
        <family val="2"/>
        <charset val="1"/>
      </rPr>
      <t xml:space="preserve">
</t>
    </r>
    <r>
      <rPr>
        <b/>
        <u/>
        <sz val="18"/>
        <color indexed="48"/>
        <rFont val="Arial"/>
        <family val="2"/>
      </rPr>
      <t xml:space="preserve"> Ph. 610-273-7370 - Email: sales@yonies.com Fax: (412)504-6014 </t>
    </r>
    <r>
      <rPr>
        <sz val="11"/>
        <color rgb="FF000000"/>
        <rFont val="Calibri"/>
        <family val="2"/>
        <charset val="1"/>
      </rPr>
      <t xml:space="preserve">
</t>
    </r>
    <r>
      <rPr>
        <b/>
        <sz val="18"/>
        <rFont val="Arial"/>
        <family val="2"/>
      </rPr>
      <t>PLEASURE BRIDLE AND HARNESS PARTS SIZING CHART</t>
    </r>
    <r>
      <rPr>
        <sz val="11"/>
        <color rgb="FF000000"/>
        <rFont val="Calibri"/>
        <family val="2"/>
        <charset val="1"/>
      </rPr>
      <t xml:space="preserve">
</t>
    </r>
    <r>
      <rPr>
        <sz val="14"/>
        <rFont val="Arial"/>
        <family val="2"/>
      </rPr>
      <t>NOTE all measurements can vary + or - 1/2 inch</t>
    </r>
  </si>
  <si>
    <t>Revised on 12/13/2017 9:59 a12/p12</t>
  </si>
  <si>
    <t>Mini-A</t>
  </si>
  <si>
    <t>Mini-B</t>
  </si>
  <si>
    <t>Pony</t>
  </si>
  <si>
    <t>Cob</t>
  </si>
  <si>
    <t>Horse</t>
  </si>
  <si>
    <t>XL-Horse</t>
  </si>
  <si>
    <t>Draft</t>
  </si>
  <si>
    <t>Crown Pad</t>
  </si>
  <si>
    <t>8-1/2"</t>
  </si>
  <si>
    <t>9"</t>
  </si>
  <si>
    <t>10"</t>
  </si>
  <si>
    <t>11"</t>
  </si>
  <si>
    <t>12"</t>
  </si>
  <si>
    <t>Crown-Overall Length-1st hole is in 2" from end</t>
  </si>
  <si>
    <t>20"</t>
  </si>
  <si>
    <t>22"</t>
  </si>
  <si>
    <t>24"</t>
  </si>
  <si>
    <t>26"</t>
  </si>
  <si>
    <t>28"</t>
  </si>
  <si>
    <t>30”</t>
  </si>
  <si>
    <t>Throat Latch-includes buckles</t>
  </si>
  <si>
    <t>14"</t>
  </si>
  <si>
    <t>15"</t>
  </si>
  <si>
    <t>16-1/2"</t>
  </si>
  <si>
    <t>18-1/2"</t>
  </si>
  <si>
    <t>20-1/2"</t>
  </si>
  <si>
    <t>22-1/2"</t>
  </si>
  <si>
    <t>Brow</t>
  </si>
  <si>
    <t>14-1/2"</t>
  </si>
  <si>
    <t>15”</t>
  </si>
  <si>
    <t>16"</t>
  </si>
  <si>
    <t>17"</t>
  </si>
  <si>
    <t>18"</t>
  </si>
  <si>
    <t>19"</t>
  </si>
  <si>
    <t>Cheeks-in center hole-includes top buckle</t>
  </si>
  <si>
    <t>11-1/2"</t>
  </si>
  <si>
    <t>13"</t>
  </si>
  <si>
    <t>Winker Spead-inside measurement</t>
  </si>
  <si>
    <t>9-1/2"</t>
  </si>
  <si>
    <t>Nose Band-includes buckle &amp; full length of strap-first hole is in 2" from end</t>
  </si>
  <si>
    <t>23"</t>
  </si>
  <si>
    <t>24-1/2"</t>
  </si>
  <si>
    <t>27"</t>
  </si>
  <si>
    <t>30"</t>
  </si>
  <si>
    <t>33"</t>
  </si>
  <si>
    <t>Single buckle nose band-Adjusts From shortest Hole to Longest Hole</t>
  </si>
  <si>
    <t>15 1/4"to 19 1/4"</t>
  </si>
  <si>
    <t>15-1/4" to 19-1/4"</t>
  </si>
  <si>
    <t xml:space="preserve">16"  to 20" </t>
  </si>
  <si>
    <t>18-1/4" to 22-3/4"</t>
  </si>
  <si>
    <t xml:space="preserve">21-1/2" to 25-3/4" </t>
  </si>
  <si>
    <t>25" to 29"</t>
  </si>
  <si>
    <t>Double buckle nose band. Shortest hole to longest hole</t>
  </si>
  <si>
    <t>15-3/4" to20-1/2"</t>
  </si>
  <si>
    <t>15" to 21-1/4"</t>
  </si>
  <si>
    <t>17-1/4" to 25-1/2"</t>
  </si>
  <si>
    <t xml:space="preserve">19-1/2" to 27-1/2" </t>
  </si>
  <si>
    <t>22-1/2" to 30-1/4"</t>
  </si>
  <si>
    <t>22-1/2" to 30-1/4</t>
  </si>
  <si>
    <t>Neck Strap-overall-first hole is in 3" from end</t>
  </si>
  <si>
    <t>32"</t>
  </si>
  <si>
    <t>36"</t>
  </si>
  <si>
    <t>38"</t>
  </si>
  <si>
    <t>40"</t>
  </si>
  <si>
    <t>44"</t>
  </si>
  <si>
    <t>48"</t>
  </si>
  <si>
    <t>52"</t>
  </si>
  <si>
    <t>Breast Collar-w/out buckles-overall</t>
  </si>
  <si>
    <t>10'4"</t>
  </si>
  <si>
    <t>12'</t>
  </si>
  <si>
    <t>14'</t>
  </si>
  <si>
    <t>15'</t>
  </si>
  <si>
    <t>16'</t>
  </si>
  <si>
    <t>16'6"</t>
  </si>
  <si>
    <t>17'</t>
  </si>
  <si>
    <t>Breast Collar-adjustable-single or short tug-inc. buckles</t>
  </si>
  <si>
    <t>Breast Collar-long tug includes buckles(pair Harness)</t>
  </si>
  <si>
    <t>37"</t>
  </si>
  <si>
    <t>43"</t>
  </si>
  <si>
    <t>49"</t>
  </si>
  <si>
    <t>55"</t>
  </si>
  <si>
    <t>61"</t>
  </si>
  <si>
    <t xml:space="preserve">                    to center of buckle going up to saddle</t>
  </si>
  <si>
    <t>34"</t>
  </si>
  <si>
    <t>39"</t>
  </si>
  <si>
    <t>45"</t>
  </si>
  <si>
    <t>51"</t>
  </si>
  <si>
    <t>57"</t>
  </si>
  <si>
    <t>Euro Collars measuring like collors</t>
  </si>
  <si>
    <t>11" - 14"</t>
  </si>
  <si>
    <t>13" - 16"</t>
  </si>
  <si>
    <t>15" - 18"</t>
  </si>
  <si>
    <t>18" - 21"</t>
  </si>
  <si>
    <t>22" - 25"</t>
  </si>
  <si>
    <t>26" - 29"</t>
  </si>
  <si>
    <t>Traces-overall length-slotted or 3 way</t>
  </si>
  <si>
    <t>54"</t>
  </si>
  <si>
    <t>60"</t>
  </si>
  <si>
    <t>72"</t>
  </si>
  <si>
    <t>78"</t>
  </si>
  <si>
    <t>84"</t>
  </si>
  <si>
    <t>90"</t>
  </si>
  <si>
    <t>Saddle-any style-the punchout part</t>
  </si>
  <si>
    <t>Saddle Billets-stick out from punchout</t>
  </si>
  <si>
    <t>Belly Band-any style-includes buckles</t>
  </si>
  <si>
    <t>Turn Back-buckled in 4th hole &amp; measuring to center of hip</t>
  </si>
  <si>
    <t>Turnback buckled in 4th hole-going to center hole on crupper billet</t>
  </si>
  <si>
    <t>42"</t>
  </si>
  <si>
    <t>Hip Strap-overall length-first hole is in 3" from end</t>
  </si>
  <si>
    <t>Breeching-includes the dee rings</t>
  </si>
  <si>
    <t>46"</t>
  </si>
  <si>
    <t>50"</t>
  </si>
  <si>
    <t>58"</t>
  </si>
  <si>
    <t>Reins-single</t>
  </si>
  <si>
    <t>10-1/2'</t>
  </si>
  <si>
    <t>13'</t>
  </si>
  <si>
    <t>Reins-tandam</t>
  </si>
  <si>
    <t>20'</t>
  </si>
  <si>
    <t>26'</t>
  </si>
  <si>
    <t>28'</t>
  </si>
  <si>
    <t>Reins-pair</t>
  </si>
  <si>
    <t>11'</t>
  </si>
  <si>
    <t>18'</t>
  </si>
  <si>
    <t>Reins 4 Up</t>
  </si>
  <si>
    <t>22'</t>
  </si>
  <si>
    <t>30'</t>
  </si>
  <si>
    <t>Side Backers to go with short tug breast collars</t>
  </si>
  <si>
    <t>Side Backers to go with long tug breast collars</t>
  </si>
  <si>
    <t>29"</t>
  </si>
  <si>
    <t>Side Backer measurements are buckled in center hole at breeching &amp; measuring up to longest hole in front - long tug</t>
  </si>
  <si>
    <t xml:space="preserve"> short tug</t>
  </si>
  <si>
    <t>CL Style Hip</t>
  </si>
  <si>
    <t>CL Style Breeching</t>
  </si>
  <si>
    <t>Same as ours</t>
  </si>
  <si>
    <t>CL Style Turn Back - Same as ours</t>
  </si>
  <si>
    <t>Neck Strap - brake strap</t>
  </si>
  <si>
    <t>66"</t>
  </si>
  <si>
    <t>Tag Colors</t>
  </si>
  <si>
    <t>DK Green</t>
  </si>
  <si>
    <t>Navy</t>
  </si>
  <si>
    <t>White</t>
  </si>
  <si>
    <t>FL Green</t>
  </si>
  <si>
    <t>Orange</t>
  </si>
  <si>
    <t>Yellow</t>
  </si>
  <si>
    <t>Red</t>
  </si>
  <si>
    <t>Mini A 28" Saddle w/ 14" Girth - Adjust from 40" - 53"</t>
  </si>
  <si>
    <t>Mini B 32" Saddle w/ 17" Girth - Adjust from 44" - 59"</t>
  </si>
  <si>
    <t>Pony 36" Saddle w/ 17" Girth - Adjust from 48" - 64"</t>
  </si>
  <si>
    <t>Cob 3" Wide, 40" Saddle w/ 17" Girth - Adjust from 54" -68"</t>
  </si>
  <si>
    <t>Cob 3" Wide, 40" Saddle w/ 19" Girth - Adjust from 57" - 71"</t>
  </si>
  <si>
    <t>Cob 4" Wide, 44" Saddle w/ 19" Girth - Adjust from 61" - 75"</t>
  </si>
  <si>
    <t>Horse 4" Wide, 44" Saddle w/ 24" Girth - Adjust from 66" - 81"</t>
  </si>
  <si>
    <t>X.L. 4" Wide, 48" Saddle w/ 28" Girth - Adjust from 71" - 85"</t>
  </si>
  <si>
    <t>Draft 5" Wide, 52" Saddle w/ 32" Girth - Adjust from 78" - 93"</t>
  </si>
  <si>
    <r>
      <t>Bridle Measurments Shortest to longest holes.</t>
    </r>
    <r>
      <rPr>
        <b/>
        <sz val="10"/>
        <rFont val="Arial"/>
        <family val="2"/>
      </rPr>
      <t xml:space="preserve"> Not including Bit</t>
    </r>
    <r>
      <rPr>
        <sz val="11"/>
        <color rgb="FF000000"/>
        <rFont val="Calibri"/>
        <family val="2"/>
        <charset val="1"/>
      </rPr>
      <t>. Please allow 4" for all snaffle bits. 5" for Liverpoll bits. All others check shank size.</t>
    </r>
  </si>
  <si>
    <t>26" - 34"</t>
  </si>
  <si>
    <t>29" - 37"</t>
  </si>
  <si>
    <t xml:space="preserve">32" - 42" </t>
  </si>
  <si>
    <t xml:space="preserve">32" - 43" </t>
  </si>
  <si>
    <t xml:space="preserve">37" - 48" </t>
  </si>
  <si>
    <t>41" - 52"</t>
  </si>
</sst>
</file>

<file path=xl/styles.xml><?xml version="1.0" encoding="utf-8"?>
<styleSheet xmlns="http://schemas.openxmlformats.org/spreadsheetml/2006/main" xmlns:mc="http://schemas.openxmlformats.org/markup-compatibility/2006" xmlns:x14ac="http://schemas.microsoft.com/office/spreadsheetml/2009/9/ac" mc:Ignorable="x14ac">
  <fonts count="21" x14ac:knownFonts="1">
    <font>
      <sz val="11"/>
      <color rgb="FF000000"/>
      <name val="Calibri"/>
      <family val="2"/>
      <charset val="1"/>
    </font>
    <font>
      <b/>
      <sz val="11"/>
      <color rgb="FF000000"/>
      <name val="Calibri"/>
      <family val="2"/>
      <charset val="1"/>
    </font>
    <font>
      <b/>
      <sz val="11"/>
      <color rgb="FFFF0000"/>
      <name val="Calibri"/>
      <family val="2"/>
      <charset val="1"/>
    </font>
    <font>
      <b/>
      <sz val="11"/>
      <color rgb="FFE46C0A"/>
      <name val="Calibri"/>
      <family val="2"/>
      <charset val="1"/>
    </font>
    <font>
      <sz val="11"/>
      <color rgb="FF006100"/>
      <name val="Calibri"/>
      <family val="2"/>
      <charset val="1"/>
    </font>
    <font>
      <sz val="11"/>
      <color rgb="FF9C0006"/>
      <name val="Calibri"/>
      <family val="2"/>
      <charset val="1"/>
    </font>
    <font>
      <b/>
      <sz val="11"/>
      <color rgb="FFFA7D00"/>
      <name val="Calibri"/>
      <family val="2"/>
      <charset val="1"/>
    </font>
    <font>
      <sz val="11"/>
      <color rgb="FF9C6500"/>
      <name val="Calibri"/>
      <family val="2"/>
      <charset val="1"/>
    </font>
    <font>
      <sz val="11"/>
      <color rgb="FF000000"/>
      <name val="Calibri"/>
      <family val="2"/>
      <charset val="1"/>
    </font>
    <font>
      <b/>
      <sz val="11"/>
      <color rgb="FF000000"/>
      <name val="Calibri"/>
      <family val="2"/>
    </font>
    <font>
      <sz val="11"/>
      <name val="Calibri"/>
      <family val="2"/>
      <charset val="1"/>
    </font>
    <font>
      <b/>
      <sz val="14"/>
      <color rgb="FF000000"/>
      <name val="Calibri"/>
      <family val="2"/>
    </font>
    <font>
      <sz val="11"/>
      <color theme="0"/>
      <name val="Calibri"/>
      <family val="2"/>
      <charset val="1"/>
    </font>
    <font>
      <b/>
      <sz val="18"/>
      <name val="Arial"/>
      <family val="2"/>
    </font>
    <font>
      <b/>
      <sz val="10"/>
      <name val="Arial"/>
      <family val="2"/>
    </font>
    <font>
      <b/>
      <u/>
      <sz val="18"/>
      <color indexed="48"/>
      <name val="Arial"/>
      <family val="2"/>
    </font>
    <font>
      <sz val="14"/>
      <name val="Arial"/>
      <family val="2"/>
    </font>
    <font>
      <sz val="12"/>
      <color rgb="FF00000A"/>
      <name val="Liberation Serif"/>
      <family val="1"/>
    </font>
    <font>
      <sz val="8"/>
      <name val="Arial"/>
      <family val="2"/>
    </font>
    <font>
      <sz val="9"/>
      <name val="Arial"/>
      <family val="2"/>
    </font>
    <font>
      <b/>
      <sz val="8"/>
      <name val="Arial"/>
      <family val="2"/>
    </font>
  </fonts>
  <fills count="9">
    <fill>
      <patternFill patternType="none"/>
    </fill>
    <fill>
      <patternFill patternType="gray125"/>
    </fill>
    <fill>
      <patternFill patternType="solid">
        <fgColor rgb="FFC6EFCE"/>
        <bgColor rgb="FFCCFFFF"/>
      </patternFill>
    </fill>
    <fill>
      <patternFill patternType="solid">
        <fgColor rgb="FFFFC7CE"/>
        <bgColor rgb="FFFFEB9C"/>
      </patternFill>
    </fill>
    <fill>
      <patternFill patternType="solid">
        <fgColor rgb="FFFFFFCC"/>
        <bgColor rgb="FFFFFFFF"/>
      </patternFill>
    </fill>
    <fill>
      <patternFill patternType="solid">
        <fgColor rgb="FFFFEB9C"/>
        <bgColor rgb="FFFFFFCC"/>
      </patternFill>
    </fill>
    <fill>
      <patternFill patternType="solid">
        <fgColor rgb="FFFF0000"/>
        <bgColor indexed="64"/>
      </patternFill>
    </fill>
    <fill>
      <patternFill patternType="solid">
        <fgColor theme="1"/>
        <bgColor rgb="FF9C0006"/>
      </patternFill>
    </fill>
    <fill>
      <patternFill patternType="solid">
        <fgColor theme="1"/>
        <bgColor indexed="64"/>
      </patternFill>
    </fill>
  </fills>
  <borders count="12">
    <border>
      <left/>
      <right/>
      <top/>
      <bottom/>
      <diagonal/>
    </border>
    <border>
      <left style="thin">
        <color rgb="FFB2B2B2"/>
      </left>
      <right style="thin">
        <color rgb="FFB2B2B2"/>
      </right>
      <top style="thin">
        <color rgb="FFB2B2B2"/>
      </top>
      <bottom style="thin">
        <color rgb="FFB2B2B2"/>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5">
    <xf numFmtId="0" fontId="0" fillId="0" borderId="0"/>
    <xf numFmtId="0" fontId="4" fillId="2" borderId="0" applyBorder="0" applyProtection="0"/>
    <xf numFmtId="0" fontId="5" fillId="3" borderId="0" applyBorder="0" applyProtection="0"/>
    <xf numFmtId="0" fontId="8" fillId="4" borderId="1" applyProtection="0"/>
    <xf numFmtId="0" fontId="7" fillId="5" borderId="0" applyBorder="0" applyProtection="0"/>
  </cellStyleXfs>
  <cellXfs count="39">
    <xf numFmtId="0" fontId="0" fillId="0" borderId="0" xfId="0"/>
    <xf numFmtId="0" fontId="0" fillId="0" borderId="0" xfId="0" applyFont="1" applyAlignment="1">
      <alignment wrapText="1"/>
    </xf>
    <xf numFmtId="0" fontId="5" fillId="3" borderId="0" xfId="2" applyBorder="1" applyAlignment="1" applyProtection="1">
      <alignment wrapText="1"/>
    </xf>
    <xf numFmtId="0" fontId="6" fillId="4" borderId="1" xfId="3" applyFont="1" applyAlignment="1" applyProtection="1">
      <alignment wrapText="1"/>
    </xf>
    <xf numFmtId="0" fontId="4" fillId="2" borderId="0" xfId="1" applyBorder="1" applyAlignment="1" applyProtection="1"/>
    <xf numFmtId="0" fontId="0" fillId="0" borderId="0" xfId="0" applyAlignment="1"/>
    <xf numFmtId="0" fontId="6" fillId="4" borderId="1" xfId="3" applyFont="1" applyAlignment="1" applyProtection="1"/>
    <xf numFmtId="0" fontId="5" fillId="3" borderId="0" xfId="2" applyBorder="1" applyAlignment="1" applyProtection="1"/>
    <xf numFmtId="0" fontId="1" fillId="0" borderId="0" xfId="0" applyFont="1" applyAlignment="1">
      <alignment wrapText="1"/>
    </xf>
    <xf numFmtId="0" fontId="1" fillId="0" borderId="0" xfId="0" applyFont="1"/>
    <xf numFmtId="0" fontId="0" fillId="0" borderId="0" xfId="0" applyAlignment="1">
      <alignment wrapText="1"/>
    </xf>
    <xf numFmtId="0" fontId="4" fillId="2" borderId="2" xfId="1" applyBorder="1" applyAlignment="1" applyProtection="1">
      <alignment wrapText="1"/>
    </xf>
    <xf numFmtId="0" fontId="0" fillId="0" borderId="2" xfId="0" applyBorder="1"/>
    <xf numFmtId="0" fontId="4" fillId="2" borderId="2" xfId="1" applyBorder="1" applyAlignment="1" applyProtection="1"/>
    <xf numFmtId="0" fontId="7" fillId="5" borderId="2" xfId="4" applyBorder="1" applyAlignment="1" applyProtection="1"/>
    <xf numFmtId="0" fontId="0" fillId="0" borderId="2" xfId="0" applyFont="1" applyBorder="1" applyAlignment="1">
      <alignment wrapText="1"/>
    </xf>
    <xf numFmtId="0" fontId="10" fillId="0" borderId="2" xfId="1" applyFont="1" applyFill="1" applyBorder="1" applyAlignment="1" applyProtection="1">
      <alignment wrapText="1"/>
    </xf>
    <xf numFmtId="0" fontId="0" fillId="6" borderId="2" xfId="0" applyFill="1" applyBorder="1"/>
    <xf numFmtId="0" fontId="0" fillId="0" borderId="0" xfId="0" applyFont="1" applyAlignment="1">
      <alignment horizontal="center" wrapText="1"/>
    </xf>
    <xf numFmtId="0" fontId="0" fillId="8" borderId="0" xfId="0" applyFont="1" applyFill="1" applyAlignment="1">
      <alignment wrapText="1"/>
    </xf>
    <xf numFmtId="0" fontId="11" fillId="0" borderId="0" xfId="0" applyFont="1" applyAlignment="1">
      <alignment wrapText="1"/>
    </xf>
    <xf numFmtId="0" fontId="17" fillId="0" borderId="4" xfId="0" applyFont="1" applyBorder="1" applyAlignment="1">
      <alignment horizontal="left" vertical="center" wrapText="1"/>
    </xf>
    <xf numFmtId="0" fontId="18" fillId="0" borderId="5" xfId="0" applyFont="1" applyBorder="1" applyAlignment="1">
      <alignment horizontal="left" wrapText="1"/>
    </xf>
    <xf numFmtId="0" fontId="18" fillId="0" borderId="6" xfId="0" applyFont="1" applyBorder="1" applyAlignment="1">
      <alignment horizontal="left" wrapText="1"/>
    </xf>
    <xf numFmtId="0" fontId="0" fillId="0" borderId="7" xfId="0" applyFont="1" applyFill="1" applyBorder="1" applyAlignment="1">
      <alignment horizontal="left" wrapText="1"/>
    </xf>
    <xf numFmtId="0" fontId="14" fillId="0" borderId="3" xfId="0" applyFont="1" applyFill="1" applyBorder="1" applyAlignment="1">
      <alignment horizontal="left" wrapText="1"/>
    </xf>
    <xf numFmtId="0" fontId="14" fillId="0" borderId="8" xfId="0" applyFont="1" applyFill="1" applyBorder="1" applyAlignment="1">
      <alignment horizontal="left" wrapText="1"/>
    </xf>
    <xf numFmtId="12" fontId="14" fillId="0" borderId="3" xfId="0" applyNumberFormat="1" applyFont="1" applyFill="1" applyBorder="1" applyAlignment="1">
      <alignment horizontal="left" wrapText="1"/>
    </xf>
    <xf numFmtId="0" fontId="19" fillId="0" borderId="7" xfId="0" applyFont="1" applyFill="1" applyBorder="1" applyAlignment="1">
      <alignment horizontal="left" wrapText="1"/>
    </xf>
    <xf numFmtId="0" fontId="20" fillId="0" borderId="3" xfId="0" applyFont="1" applyFill="1" applyBorder="1" applyAlignment="1">
      <alignment horizontal="left"/>
    </xf>
    <xf numFmtId="0" fontId="20" fillId="0" borderId="8" xfId="0" applyFont="1" applyFill="1" applyBorder="1" applyAlignment="1">
      <alignment horizontal="left"/>
    </xf>
    <xf numFmtId="0" fontId="19" fillId="0" borderId="7" xfId="0" applyFont="1" applyFill="1" applyBorder="1" applyAlignment="1">
      <alignment horizontal="left"/>
    </xf>
    <xf numFmtId="0" fontId="0" fillId="0" borderId="9" xfId="0" applyFont="1" applyFill="1" applyBorder="1" applyAlignment="1">
      <alignment horizontal="left" wrapText="1"/>
    </xf>
    <xf numFmtId="0" fontId="14" fillId="0" borderId="10" xfId="0" applyFont="1" applyFill="1" applyBorder="1" applyAlignment="1">
      <alignment horizontal="left" wrapText="1"/>
    </xf>
    <xf numFmtId="0" fontId="14" fillId="0" borderId="11" xfId="0" applyFont="1" applyFill="1" applyBorder="1" applyAlignment="1">
      <alignment horizontal="left" wrapText="1"/>
    </xf>
    <xf numFmtId="0" fontId="12" fillId="7" borderId="0" xfId="0" applyFont="1" applyFill="1"/>
    <xf numFmtId="0" fontId="0" fillId="7" borderId="0" xfId="0" applyFont="1" applyFill="1"/>
    <xf numFmtId="0" fontId="0" fillId="0" borderId="2" xfId="0" applyBorder="1" applyAlignment="1">
      <alignment horizontal="center"/>
    </xf>
    <xf numFmtId="0" fontId="0" fillId="0" borderId="0" xfId="0" applyAlignment="1">
      <alignment horizontal="center" wrapText="1"/>
    </xf>
  </cellXfs>
  <cellStyles count="5">
    <cellStyle name="Excel Built-in Bad" xfId="2"/>
    <cellStyle name="Excel Built-in Good" xfId="1"/>
    <cellStyle name="Excel Built-in Neutral" xfId="4"/>
    <cellStyle name="Excel Built-in Note" xfId="3"/>
    <cellStyle name="Normal" xfId="0" builtinId="0"/>
  </cellStyles>
  <dxfs count="32">
    <dxf>
      <font>
        <b/>
        <i val="0"/>
        <strike val="0"/>
        <condense val="0"/>
        <extend val="0"/>
        <outline val="0"/>
        <shadow val="0"/>
        <u val="none"/>
        <vertAlign val="baseline"/>
        <sz val="10"/>
        <color auto="1"/>
        <name val="Arial"/>
        <scheme val="none"/>
      </font>
      <fill>
        <patternFill patternType="none">
          <fgColor indexed="64"/>
          <bgColor indexed="65"/>
        </patternFill>
      </fill>
      <alignment horizontal="left" vertical="bottom" textRotation="0" wrapText="1"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b/>
        <i val="0"/>
        <strike val="0"/>
        <condense val="0"/>
        <extend val="0"/>
        <outline val="0"/>
        <shadow val="0"/>
        <u val="none"/>
        <vertAlign val="baseline"/>
        <sz val="10"/>
        <color auto="1"/>
        <name val="Arial"/>
        <scheme val="none"/>
      </font>
      <fill>
        <patternFill patternType="none">
          <fgColor indexed="64"/>
          <bgColor indexed="65"/>
        </patternFill>
      </fill>
      <alignment horizontal="left"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i val="0"/>
        <strike val="0"/>
        <condense val="0"/>
        <extend val="0"/>
        <outline val="0"/>
        <shadow val="0"/>
        <u val="none"/>
        <vertAlign val="baseline"/>
        <sz val="10"/>
        <color auto="1"/>
        <name val="Arial"/>
        <scheme val="none"/>
      </font>
      <fill>
        <patternFill patternType="none">
          <fgColor indexed="64"/>
          <bgColor indexed="65"/>
        </patternFill>
      </fill>
      <alignment horizontal="left"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i val="0"/>
        <strike val="0"/>
        <condense val="0"/>
        <extend val="0"/>
        <outline val="0"/>
        <shadow val="0"/>
        <u val="none"/>
        <vertAlign val="baseline"/>
        <sz val="10"/>
        <color auto="1"/>
        <name val="Arial"/>
        <scheme val="none"/>
      </font>
      <fill>
        <patternFill patternType="none">
          <fgColor indexed="64"/>
          <bgColor indexed="65"/>
        </patternFill>
      </fill>
      <alignment horizontal="left"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i val="0"/>
        <strike val="0"/>
        <condense val="0"/>
        <extend val="0"/>
        <outline val="0"/>
        <shadow val="0"/>
        <u val="none"/>
        <vertAlign val="baseline"/>
        <sz val="10"/>
        <color auto="1"/>
        <name val="Arial"/>
        <scheme val="none"/>
      </font>
      <fill>
        <patternFill patternType="none">
          <fgColor indexed="64"/>
          <bgColor indexed="65"/>
        </patternFill>
      </fill>
      <alignment horizontal="left"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i val="0"/>
        <strike val="0"/>
        <condense val="0"/>
        <extend val="0"/>
        <outline val="0"/>
        <shadow val="0"/>
        <u val="none"/>
        <vertAlign val="baseline"/>
        <sz val="10"/>
        <color auto="1"/>
        <name val="Arial"/>
        <scheme val="none"/>
      </font>
      <fill>
        <patternFill patternType="none">
          <fgColor indexed="64"/>
          <bgColor indexed="65"/>
        </patternFill>
      </fill>
      <alignment horizontal="left"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i val="0"/>
        <strike val="0"/>
        <condense val="0"/>
        <extend val="0"/>
        <outline val="0"/>
        <shadow val="0"/>
        <u val="none"/>
        <vertAlign val="baseline"/>
        <sz val="10"/>
        <color auto="1"/>
        <name val="Arial"/>
        <scheme val="none"/>
      </font>
      <fill>
        <patternFill patternType="none">
          <fgColor indexed="64"/>
          <bgColor indexed="65"/>
        </patternFill>
      </fill>
      <alignment horizontal="left"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rgb="FF000000"/>
        <name val="Calibri"/>
        <scheme val="none"/>
      </font>
      <fill>
        <patternFill patternType="none">
          <fgColor indexed="64"/>
          <bgColor indexed="65"/>
        </patternFill>
      </fill>
      <alignment horizontal="left" vertical="bottom"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auto="1"/>
        <name val="Arial"/>
        <scheme val="none"/>
      </font>
      <fill>
        <patternFill patternType="none">
          <fgColor indexed="64"/>
          <bgColor indexed="65"/>
        </patternFill>
      </fill>
      <alignment horizontal="left" vertical="bottom" textRotation="0" wrapText="1" indent="0" justifyLastLine="0" shrinkToFit="0" readingOrder="0"/>
    </dxf>
    <dxf>
      <border>
        <bottom style="thin">
          <color indexed="64"/>
        </bottom>
      </border>
    </dxf>
    <dxf>
      <font>
        <b val="0"/>
        <i val="0"/>
        <strike val="0"/>
        <condense val="0"/>
        <extend val="0"/>
        <outline val="0"/>
        <shadow val="0"/>
        <u val="none"/>
        <vertAlign val="baseline"/>
        <sz val="8"/>
        <color auto="1"/>
        <name val="Arial"/>
        <scheme val="none"/>
      </font>
      <alignment horizontal="left" vertical="bottom"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fill>
        <patternFill>
          <bgColor theme="6" tint="0.39994506668294322"/>
        </patternFill>
      </fill>
    </dxf>
    <dxf>
      <fill>
        <patternFill>
          <bgColor theme="0"/>
        </patternFill>
      </fill>
    </dxf>
    <dxf>
      <font>
        <color rgb="FF006100"/>
      </font>
      <fill>
        <patternFill>
          <bgColor rgb="FFC6EFCE"/>
        </patternFill>
      </fill>
    </dxf>
    <dxf>
      <fill>
        <patternFill>
          <bgColor theme="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theme="9" tint="-0.24994659260841701"/>
        </patternFill>
      </fill>
    </dxf>
    <dxf>
      <font>
        <color rgb="FF9C6500"/>
      </font>
      <fill>
        <patternFill>
          <bgColor rgb="FFFFEB9C"/>
        </patternFill>
      </fill>
    </dxf>
    <dxf>
      <font>
        <color rgb="FF9C6500"/>
      </font>
      <fill>
        <patternFill>
          <bgColor rgb="FFFFEB9C"/>
        </patternFill>
      </fill>
    </dxf>
    <dxf>
      <fill>
        <patternFill>
          <bgColor rgb="FFFF0000"/>
        </patternFill>
      </fill>
    </dxf>
    <dxf>
      <fill>
        <patternFill>
          <bgColor theme="0"/>
        </patternFill>
      </fill>
    </dxf>
    <dxf>
      <fill>
        <patternFill>
          <bgColor theme="3" tint="0.59996337778862885"/>
        </patternFill>
      </fill>
    </dxf>
    <dxf>
      <fill>
        <patternFill>
          <bgColor theme="3" tint="0.59996337778862885"/>
        </patternFill>
      </fill>
    </dxf>
    <dxf>
      <fill>
        <patternFill>
          <bgColor theme="6" tint="0.39994506668294322"/>
        </patternFill>
      </fill>
    </dxf>
    <dxf>
      <fill>
        <patternFill>
          <bgColor theme="6" tint="0.59996337778862885"/>
        </patternFill>
      </fill>
    </dxf>
    <dxf>
      <font>
        <color rgb="FF9C0006"/>
      </font>
      <fill>
        <patternFill>
          <bgColor rgb="FFFFC7CE"/>
        </patternFill>
      </fill>
    </dxf>
    <dxf>
      <font>
        <color auto="1"/>
      </font>
      <fill>
        <patternFill>
          <bgColor rgb="FF92D050"/>
        </patternFill>
      </fill>
    </dxf>
  </dxfs>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9C0006"/>
      <rgbColor rgb="FF006100"/>
      <rgbColor rgb="FF000080"/>
      <rgbColor rgb="FF9C6500"/>
      <rgbColor rgb="FF800080"/>
      <rgbColor rgb="FF008080"/>
      <rgbColor rgb="FFB2B2B2"/>
      <rgbColor rgb="FF7F7F7F"/>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6EFCE"/>
      <rgbColor rgb="FFFFEB9C"/>
      <rgbColor rgb="FF99CCFF"/>
      <rgbColor rgb="FFFF99CC"/>
      <rgbColor rgb="FFCC99FF"/>
      <rgbColor rgb="FFFFC7CE"/>
      <rgbColor rgb="FF3366FF"/>
      <rgbColor rgb="FF33CCCC"/>
      <rgbColor rgb="FF99CC00"/>
      <rgbColor rgb="FFFFCC00"/>
      <rgbColor rgb="FFFA7D00"/>
      <rgbColor rgb="FFE46C0A"/>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id="2" name="Table2" displayName="Table2" ref="A2:H48" totalsRowShown="0" headerRowDxfId="12" dataDxfId="10" headerRowBorderDxfId="11" tableBorderDxfId="9" totalsRowBorderDxfId="8">
  <autoFilter ref="A2:H48"/>
  <tableColumns count="8">
    <tableColumn id="1" name="Revised on 12/13/2017 9:59 a12/p12" dataDxfId="7"/>
    <tableColumn id="2" name="Mini-A" dataDxfId="6"/>
    <tableColumn id="3" name="Mini-B" dataDxfId="5"/>
    <tableColumn id="4" name="Pony" dataDxfId="4"/>
    <tableColumn id="5" name="Cob" dataDxfId="3"/>
    <tableColumn id="6" name="Horse" dataDxfId="2"/>
    <tableColumn id="7" name="XL-Horse" dataDxfId="1"/>
    <tableColumn id="8" name="Draft" dataDxfId="0"/>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U38"/>
  <sheetViews>
    <sheetView tabSelected="1" topLeftCell="A6" zoomScale="85" zoomScaleNormal="85" workbookViewId="0">
      <selection activeCell="B23" sqref="B23"/>
    </sheetView>
  </sheetViews>
  <sheetFormatPr defaultRowHeight="15" x14ac:dyDescent="0.25"/>
  <cols>
    <col min="1" max="1" width="79" customWidth="1"/>
    <col min="2" max="2" width="17.42578125" customWidth="1"/>
    <col min="3" max="3" width="70.42578125" customWidth="1"/>
    <col min="4" max="5" width="26.42578125" customWidth="1"/>
    <col min="6" max="6" width="27.42578125" customWidth="1"/>
    <col min="7" max="7" width="26" customWidth="1"/>
    <col min="8" max="8" width="26.140625" customWidth="1"/>
    <col min="9" max="19" width="26.42578125" customWidth="1"/>
    <col min="20" max="20" width="8.42578125" customWidth="1"/>
    <col min="21" max="24" width="26.42578125" customWidth="1"/>
    <col min="25" max="25" width="26.140625" customWidth="1"/>
    <col min="26" max="31" width="26.42578125" customWidth="1"/>
    <col min="32" max="32" width="27.28515625" customWidth="1"/>
    <col min="33" max="36" width="26.42578125" customWidth="1"/>
    <col min="37" max="37" width="22.28515625" customWidth="1"/>
    <col min="38" max="38" width="25.7109375" customWidth="1"/>
    <col min="39" max="60" width="26.42578125" customWidth="1"/>
    <col min="61" max="95" width="9.85546875" customWidth="1"/>
    <col min="96" max="1025" width="8.7109375" customWidth="1"/>
  </cols>
  <sheetData>
    <row r="1" spans="1:47" ht="45" x14ac:dyDescent="0.25">
      <c r="A1" s="1" t="s">
        <v>0</v>
      </c>
      <c r="C1" s="1" t="s">
        <v>1</v>
      </c>
      <c r="D1" s="35" t="s">
        <v>126</v>
      </c>
      <c r="E1" s="35"/>
      <c r="F1" s="35"/>
      <c r="G1" t="s">
        <v>145</v>
      </c>
      <c r="H1" t="s">
        <v>145</v>
      </c>
      <c r="I1" t="s">
        <v>145</v>
      </c>
      <c r="J1" t="s">
        <v>145</v>
      </c>
      <c r="K1" t="s">
        <v>145</v>
      </c>
      <c r="L1" t="s">
        <v>145</v>
      </c>
      <c r="M1" t="s">
        <v>145</v>
      </c>
      <c r="N1" t="s">
        <v>145</v>
      </c>
      <c r="O1" t="s">
        <v>145</v>
      </c>
      <c r="P1" t="s">
        <v>145</v>
      </c>
      <c r="Q1" t="s">
        <v>145</v>
      </c>
      <c r="R1" t="s">
        <v>145</v>
      </c>
      <c r="S1" t="s">
        <v>145</v>
      </c>
      <c r="T1" t="s">
        <v>145</v>
      </c>
      <c r="U1" t="s">
        <v>145</v>
      </c>
      <c r="V1" t="s">
        <v>145</v>
      </c>
      <c r="W1" t="s">
        <v>145</v>
      </c>
      <c r="X1" t="s">
        <v>145</v>
      </c>
      <c r="Y1" t="s">
        <v>145</v>
      </c>
      <c r="Z1" t="s">
        <v>145</v>
      </c>
      <c r="AA1" t="s">
        <v>145</v>
      </c>
      <c r="AB1" t="s">
        <v>145</v>
      </c>
      <c r="AC1" t="s">
        <v>145</v>
      </c>
      <c r="AD1" t="s">
        <v>145</v>
      </c>
      <c r="AE1" t="s">
        <v>145</v>
      </c>
      <c r="AF1" t="s">
        <v>145</v>
      </c>
      <c r="AG1" t="s">
        <v>145</v>
      </c>
      <c r="AH1" t="s">
        <v>145</v>
      </c>
      <c r="AI1" t="s">
        <v>145</v>
      </c>
      <c r="AJ1" t="s">
        <v>145</v>
      </c>
      <c r="AK1" t="s">
        <v>145</v>
      </c>
      <c r="AL1" t="s">
        <v>145</v>
      </c>
      <c r="AM1" t="s">
        <v>145</v>
      </c>
      <c r="AN1" t="s">
        <v>145</v>
      </c>
      <c r="AO1" t="s">
        <v>145</v>
      </c>
      <c r="AP1" t="s">
        <v>145</v>
      </c>
      <c r="AQ1" t="s">
        <v>145</v>
      </c>
      <c r="AR1" t="s">
        <v>145</v>
      </c>
      <c r="AS1" t="s">
        <v>145</v>
      </c>
      <c r="AT1" t="s">
        <v>145</v>
      </c>
      <c r="AU1" t="s">
        <v>145</v>
      </c>
    </row>
    <row r="2" spans="1:47" ht="33" customHeight="1" x14ac:dyDescent="0.25">
      <c r="A2" s="1"/>
      <c r="D2" s="36"/>
      <c r="E2" s="36"/>
      <c r="F2" s="36"/>
    </row>
    <row r="3" spans="1:47" ht="18.75" customHeight="1" x14ac:dyDescent="0.3">
      <c r="A3" s="1"/>
      <c r="B3" s="20"/>
      <c r="D3" s="36"/>
      <c r="E3" s="36"/>
      <c r="F3" s="36"/>
    </row>
    <row r="4" spans="1:47" ht="34.5" customHeight="1" x14ac:dyDescent="0.3">
      <c r="A4" s="1" t="s">
        <v>136</v>
      </c>
      <c r="B4" s="20"/>
      <c r="D4" s="36"/>
      <c r="E4" s="36"/>
      <c r="F4" s="36"/>
    </row>
    <row r="5" spans="1:47" x14ac:dyDescent="0.25">
      <c r="D5" s="36"/>
      <c r="E5" s="36"/>
      <c r="F5" s="36"/>
      <c r="AL5" t="str">
        <f t="shared" ref="AL5:AL11" si="0">AL6</f>
        <v>Recheck size or call us</v>
      </c>
    </row>
    <row r="6" spans="1:47" s="1" customFormat="1" ht="26.25" customHeight="1" x14ac:dyDescent="0.25">
      <c r="A6" s="1" t="s">
        <v>2</v>
      </c>
      <c r="B6" s="11"/>
      <c r="C6" s="16" t="str">
        <f>CONCATENATE("Bridle:  ",J6)</f>
        <v>Bridle:  Recheck size or call us</v>
      </c>
      <c r="D6" s="36"/>
      <c r="E6" s="36"/>
      <c r="F6" s="36"/>
      <c r="H6" s="2">
        <f>-B8*2+B6</f>
        <v>-4</v>
      </c>
      <c r="J6" s="3" t="str">
        <f>IF(B8&gt;=0.5,IF(H6&gt;=L6,M6,IF(H6&gt;=N6,O6,IF(H6&gt;=P6,Q6,IF(H6&gt;=R6,S6,IF(H6&gt;=T6,U6,IF(H6&gt;=V6,W6,IF(H6&gt;=X6,Y6,IF(H6&gt;=Z6,AA6,IF(H6&gt;=AB6,AC6,AL6))))))))),"fill in bit size")</f>
        <v>Recheck size or call us</v>
      </c>
      <c r="L6" s="2">
        <v>58</v>
      </c>
      <c r="M6" s="1" t="s">
        <v>3</v>
      </c>
      <c r="N6" s="2">
        <v>51</v>
      </c>
      <c r="O6" s="1" t="s">
        <v>4</v>
      </c>
      <c r="P6" s="2">
        <v>47</v>
      </c>
      <c r="Q6" s="1" t="s">
        <v>5</v>
      </c>
      <c r="R6" s="2">
        <v>39</v>
      </c>
      <c r="S6" s="1" t="s">
        <v>6</v>
      </c>
      <c r="T6" s="2">
        <v>35</v>
      </c>
      <c r="U6" s="1" t="s">
        <v>7</v>
      </c>
      <c r="V6" s="2">
        <v>34</v>
      </c>
      <c r="W6" s="1" t="s">
        <v>8</v>
      </c>
      <c r="X6" s="2">
        <v>31</v>
      </c>
      <c r="Y6" s="1" t="s">
        <v>9</v>
      </c>
      <c r="Z6" s="2">
        <v>26</v>
      </c>
      <c r="AA6" s="1" t="s">
        <v>10</v>
      </c>
      <c r="AB6" s="2">
        <v>24</v>
      </c>
      <c r="AC6" s="1" t="s">
        <v>11</v>
      </c>
      <c r="AL6" s="1" t="str">
        <f t="shared" si="0"/>
        <v>Recheck size or call us</v>
      </c>
    </row>
    <row r="7" spans="1:47" x14ac:dyDescent="0.25">
      <c r="B7" s="12"/>
      <c r="C7" s="12"/>
      <c r="D7" s="36"/>
      <c r="E7" s="36"/>
      <c r="F7" s="36"/>
      <c r="AL7" t="str">
        <f t="shared" si="0"/>
        <v>Recheck size or call us</v>
      </c>
    </row>
    <row r="8" spans="1:47" x14ac:dyDescent="0.25">
      <c r="A8" t="s">
        <v>12</v>
      </c>
      <c r="B8" s="13">
        <v>2</v>
      </c>
      <c r="C8" s="12"/>
      <c r="D8" s="36"/>
      <c r="E8" s="36"/>
      <c r="F8" s="36"/>
      <c r="H8" s="4" t="s">
        <v>13</v>
      </c>
      <c r="AL8" t="str">
        <f t="shared" si="0"/>
        <v>Recheck size or call us</v>
      </c>
    </row>
    <row r="9" spans="1:47" x14ac:dyDescent="0.25">
      <c r="A9" t="s">
        <v>127</v>
      </c>
      <c r="B9" s="37"/>
      <c r="C9" s="12"/>
      <c r="D9" s="36"/>
      <c r="E9" s="36"/>
      <c r="F9" s="36"/>
      <c r="AL9" t="str">
        <f t="shared" si="0"/>
        <v>Recheck size or call us</v>
      </c>
    </row>
    <row r="10" spans="1:47" ht="15" customHeight="1" x14ac:dyDescent="0.25">
      <c r="A10" t="s">
        <v>14</v>
      </c>
      <c r="B10" s="37"/>
      <c r="C10" s="12"/>
      <c r="D10" s="36"/>
      <c r="E10" s="36"/>
      <c r="F10" s="36"/>
      <c r="H10" s="1"/>
      <c r="J10" s="5"/>
      <c r="K10" s="5"/>
      <c r="L10" s="5"/>
      <c r="M10" s="5"/>
      <c r="AL10" t="str">
        <f t="shared" si="0"/>
        <v>Recheck size or call us</v>
      </c>
    </row>
    <row r="11" spans="1:47" ht="15" customHeight="1" x14ac:dyDescent="0.25">
      <c r="B11" s="37"/>
      <c r="C11" s="12"/>
      <c r="D11" s="36"/>
      <c r="E11" s="36"/>
      <c r="F11" s="36"/>
      <c r="H11" s="1"/>
      <c r="J11" s="5"/>
      <c r="K11" s="5"/>
      <c r="L11" s="5"/>
      <c r="M11" s="5"/>
      <c r="AL11" t="str">
        <f t="shared" si="0"/>
        <v>Recheck size or call us</v>
      </c>
    </row>
    <row r="12" spans="1:47" ht="30" x14ac:dyDescent="0.25">
      <c r="A12" s="10" t="s">
        <v>110</v>
      </c>
      <c r="B12" s="14"/>
      <c r="C12" s="12" t="str">
        <f>CONCATENATE("Crown and Throat Latch ",J12)</f>
        <v>Crown and Throat Latch Recheck size or call us</v>
      </c>
      <c r="D12" s="36"/>
      <c r="E12" s="36"/>
      <c r="F12" s="36"/>
      <c r="H12" s="1"/>
      <c r="J12" s="6" t="str">
        <f>IF(B12&gt;=L12,M12,IF(B12&gt;=N12,O12,IF(B12&gt;=P12,Q12,IF(B12&gt;=R12,S12,IF(B12&gt;=T12,U12,IF(B12&gt;=V12,W12,IF(B12&gt;=X12,Y12,IF(B12&gt;=Z12,AA12,AL12))))))))</f>
        <v>Recheck size or call us</v>
      </c>
      <c r="L12" s="7">
        <v>44</v>
      </c>
      <c r="M12" t="s">
        <v>15</v>
      </c>
      <c r="N12" s="7">
        <v>41</v>
      </c>
      <c r="O12" t="s">
        <v>16</v>
      </c>
      <c r="P12" s="7">
        <v>37</v>
      </c>
      <c r="Q12" t="s">
        <v>17</v>
      </c>
      <c r="R12" s="7">
        <v>33</v>
      </c>
      <c r="S12" t="s">
        <v>18</v>
      </c>
      <c r="T12" s="7">
        <v>30.5</v>
      </c>
      <c r="U12" t="s">
        <v>19</v>
      </c>
      <c r="V12" s="7">
        <v>28</v>
      </c>
      <c r="W12" t="s">
        <v>20</v>
      </c>
      <c r="X12" s="7">
        <v>26.5</v>
      </c>
      <c r="Y12" t="s">
        <v>21</v>
      </c>
      <c r="Z12" s="7">
        <v>24</v>
      </c>
      <c r="AA12" t="s">
        <v>22</v>
      </c>
      <c r="AL12" t="s">
        <v>23</v>
      </c>
    </row>
    <row r="13" spans="1:47" x14ac:dyDescent="0.25">
      <c r="B13" s="12"/>
      <c r="C13" s="12"/>
      <c r="D13" s="36"/>
      <c r="E13" s="36"/>
      <c r="F13" s="36"/>
      <c r="H13" s="1"/>
      <c r="J13" s="5"/>
      <c r="K13" s="5"/>
      <c r="L13" s="5"/>
      <c r="M13" s="5"/>
      <c r="AL13" t="str">
        <f t="shared" ref="AL13:AL29" si="1">AL12</f>
        <v>Recheck size or call us</v>
      </c>
    </row>
    <row r="14" spans="1:47" x14ac:dyDescent="0.25">
      <c r="A14" t="s">
        <v>24</v>
      </c>
      <c r="B14" s="13"/>
      <c r="C14" s="12" t="str">
        <f>CONCATENATE("Brow Band ",J14)</f>
        <v>Brow Band Recheck size or call us</v>
      </c>
      <c r="D14" s="36"/>
      <c r="E14" s="36"/>
      <c r="F14" s="36"/>
      <c r="J14" s="6" t="str">
        <f>IF(B14&gt;=L14,M14,IF(B14&gt;=N14,O14,IF(B14&gt;=P14,Q14,IF(B14&gt;=R14,S14,IF(B14&gt;=T14,U14,IF(B14&gt;=V14,W14,IF(B14&gt;=X14,Y14,IF(B14&gt;=Z14,AA14,IF(B14&gt;=AB14,AC14,AL14)))))))))</f>
        <v>Recheck size or call us</v>
      </c>
      <c r="L14" s="7">
        <v>20</v>
      </c>
      <c r="M14" t="s">
        <v>15</v>
      </c>
      <c r="N14" s="7">
        <v>19</v>
      </c>
      <c r="O14" t="s">
        <v>25</v>
      </c>
      <c r="P14" s="7">
        <v>18</v>
      </c>
      <c r="Q14" t="s">
        <v>26</v>
      </c>
      <c r="R14" s="7">
        <v>17</v>
      </c>
      <c r="S14" t="s">
        <v>27</v>
      </c>
      <c r="T14" s="7">
        <v>16</v>
      </c>
      <c r="U14" t="s">
        <v>28</v>
      </c>
      <c r="V14" s="7">
        <v>15</v>
      </c>
      <c r="W14" t="s">
        <v>29</v>
      </c>
      <c r="X14" s="7">
        <v>14.5</v>
      </c>
      <c r="Y14" t="s">
        <v>30</v>
      </c>
      <c r="Z14" s="7">
        <v>14</v>
      </c>
      <c r="AA14" t="s">
        <v>31</v>
      </c>
      <c r="AB14" s="7">
        <v>13</v>
      </c>
      <c r="AC14" t="s">
        <v>32</v>
      </c>
      <c r="AL14" t="str">
        <f t="shared" si="1"/>
        <v>Recheck size or call us</v>
      </c>
    </row>
    <row r="15" spans="1:47" x14ac:dyDescent="0.25">
      <c r="B15" s="12"/>
      <c r="C15" s="12"/>
      <c r="D15" s="36"/>
      <c r="E15" s="36"/>
      <c r="F15" s="36"/>
      <c r="AL15" t="str">
        <f t="shared" si="1"/>
        <v>Recheck size or call us</v>
      </c>
    </row>
    <row r="16" spans="1:47" x14ac:dyDescent="0.25">
      <c r="B16" s="12"/>
      <c r="C16" s="12"/>
      <c r="D16" s="36"/>
      <c r="E16" s="36"/>
      <c r="F16" s="36"/>
      <c r="AL16" t="str">
        <f t="shared" si="1"/>
        <v>Recheck size or call us</v>
      </c>
    </row>
    <row r="17" spans="1:38" ht="28.5" customHeight="1" x14ac:dyDescent="0.25">
      <c r="A17" s="1" t="s">
        <v>33</v>
      </c>
      <c r="B17" s="13"/>
      <c r="C17" s="12" t="str">
        <f>CONCATENATE("Noseband Single Buckle Style ",J17)</f>
        <v>Noseband Single Buckle Style Recheck size or call us</v>
      </c>
      <c r="D17" s="36"/>
      <c r="E17" s="36"/>
      <c r="F17" s="36"/>
      <c r="J17" s="3" t="str">
        <f>IF(B17&gt;=L17,M17,IF(B17&gt;=N17,O17,IF(B17&gt;=P17,Q17,IF(B17&gt;=R17,S17,IF(B17&gt;=T17,U17,IF(B17&gt;=V17,W17,IF(B17&gt;=X17,Y17,AL17)))))))</f>
        <v>Recheck size or call us</v>
      </c>
      <c r="L17" s="7">
        <v>33</v>
      </c>
      <c r="M17" t="s">
        <v>15</v>
      </c>
      <c r="N17" s="7">
        <v>30</v>
      </c>
      <c r="O17" s="1" t="s">
        <v>34</v>
      </c>
      <c r="P17" s="7">
        <v>27</v>
      </c>
      <c r="Q17" s="1" t="s">
        <v>35</v>
      </c>
      <c r="R17" s="7">
        <v>23.5</v>
      </c>
      <c r="S17" s="1" t="s">
        <v>36</v>
      </c>
      <c r="T17" s="7">
        <v>20.5</v>
      </c>
      <c r="U17" s="1" t="s">
        <v>37</v>
      </c>
      <c r="V17" s="7">
        <v>18</v>
      </c>
      <c r="W17" s="1" t="s">
        <v>38</v>
      </c>
      <c r="X17" s="7">
        <v>16</v>
      </c>
      <c r="Y17" s="1" t="s">
        <v>39</v>
      </c>
      <c r="AL17" t="str">
        <f t="shared" si="1"/>
        <v>Recheck size or call us</v>
      </c>
    </row>
    <row r="18" spans="1:38" x14ac:dyDescent="0.25">
      <c r="B18" s="12"/>
      <c r="C18" s="12"/>
      <c r="D18" s="36"/>
      <c r="E18" s="36"/>
      <c r="F18" s="36"/>
      <c r="AL18" t="str">
        <f t="shared" si="1"/>
        <v>Recheck size or call us</v>
      </c>
    </row>
    <row r="19" spans="1:38" ht="57" customHeight="1" x14ac:dyDescent="0.25">
      <c r="A19" s="1" t="s">
        <v>40</v>
      </c>
      <c r="B19" s="13"/>
      <c r="C19" s="12" t="str">
        <f>CONCATENATE("Noseband Double Buckle Nose ",J19)</f>
        <v>Noseband Double Buckle Nose Recheck size or call us</v>
      </c>
      <c r="D19" s="36"/>
      <c r="E19" s="36"/>
      <c r="F19" s="36"/>
      <c r="J19" s="3" t="str">
        <f>IF(B19&gt;=L19,M19,IF(B19&gt;=N19,O19,IF(B19&gt;=P19,Q19,IF(B19&gt;=R19,S19,IF(B19&gt;=T19,U19,IF(B19&gt;=V19,W19,IF(B19&gt;=X19,Y19,AL19)))))))</f>
        <v>Recheck size or call us</v>
      </c>
      <c r="L19" s="7">
        <v>33</v>
      </c>
      <c r="M19" t="s">
        <v>15</v>
      </c>
      <c r="N19" s="7">
        <v>30</v>
      </c>
      <c r="O19" s="10" t="s">
        <v>41</v>
      </c>
      <c r="P19" s="7">
        <v>27</v>
      </c>
      <c r="Q19" s="18" t="s">
        <v>42</v>
      </c>
      <c r="R19" s="7">
        <v>23.5</v>
      </c>
      <c r="S19" s="1" t="s">
        <v>43</v>
      </c>
      <c r="T19" s="7">
        <v>21.5</v>
      </c>
      <c r="U19" s="1" t="s">
        <v>44</v>
      </c>
      <c r="V19" s="7">
        <v>18</v>
      </c>
      <c r="W19" s="1" t="s">
        <v>45</v>
      </c>
      <c r="X19" s="7">
        <v>16</v>
      </c>
      <c r="Y19" s="1" t="s">
        <v>46</v>
      </c>
      <c r="AL19" t="str">
        <f t="shared" si="1"/>
        <v>Recheck size or call us</v>
      </c>
    </row>
    <row r="20" spans="1:38" x14ac:dyDescent="0.25">
      <c r="B20" s="12"/>
      <c r="C20" s="12"/>
      <c r="D20" s="36"/>
      <c r="E20" s="36"/>
      <c r="F20" s="36"/>
      <c r="AL20" t="str">
        <f t="shared" si="1"/>
        <v>Recheck size or call us</v>
      </c>
    </row>
    <row r="21" spans="1:38" ht="90" x14ac:dyDescent="0.25">
      <c r="A21" s="8" t="s">
        <v>47</v>
      </c>
      <c r="B21" s="13"/>
      <c r="C21" s="12" t="str">
        <f>CONCATENATE("Breastcollar Single breastcollar ",J21)</f>
        <v>Breastcollar Single breastcollar Recheck size or call us</v>
      </c>
      <c r="D21" s="36"/>
      <c r="E21" s="36"/>
      <c r="F21" s="36"/>
      <c r="J21" s="6" t="str">
        <f>IF(B21&gt;=L21,M21,IF(B21&gt;=N21,O21,IF(B21&gt;=P21,Q21,IF(B21&gt;=R21,S21,IF(B21&gt;=T21,U21,IF(B21&gt;=V21,W21,IF(B21&gt;=X21,Y21,IF(B21=Z21,AA21,AL21))))))))</f>
        <v>Recheck size or call us</v>
      </c>
      <c r="L21" s="7">
        <f>RIGHT(M21,2)-2</f>
        <v>50</v>
      </c>
      <c r="M21" t="s">
        <v>48</v>
      </c>
      <c r="N21" s="7">
        <f>RIGHT(O21,2)-2</f>
        <v>46</v>
      </c>
      <c r="O21" t="s">
        <v>49</v>
      </c>
      <c r="P21" s="7">
        <f>RIGHT(Q21,2)-2</f>
        <v>42</v>
      </c>
      <c r="Q21" t="s">
        <v>50</v>
      </c>
      <c r="R21" s="7">
        <f>RIGHT(S21,2)-2</f>
        <v>38</v>
      </c>
      <c r="S21" t="s">
        <v>51</v>
      </c>
      <c r="T21" s="7">
        <f>RIGHT(U21,2)-2</f>
        <v>34</v>
      </c>
      <c r="U21" t="s">
        <v>52</v>
      </c>
      <c r="V21" s="7">
        <f>RIGHT(W21,2)-2</f>
        <v>30</v>
      </c>
      <c r="W21" t="s">
        <v>53</v>
      </c>
      <c r="X21" s="7">
        <f>RIGHT(Y21,2)-2</f>
        <v>26</v>
      </c>
      <c r="Y21" t="s">
        <v>54</v>
      </c>
      <c r="Z21" s="7">
        <f>RIGHT(AA21,2)-2</f>
        <v>22</v>
      </c>
      <c r="AA21" t="s">
        <v>55</v>
      </c>
      <c r="AL21" t="str">
        <f t="shared" si="1"/>
        <v>Recheck size or call us</v>
      </c>
    </row>
    <row r="22" spans="1:38" x14ac:dyDescent="0.25">
      <c r="B22" s="12"/>
      <c r="C22" s="12"/>
      <c r="D22" s="36"/>
      <c r="E22" s="36"/>
      <c r="F22" s="36"/>
      <c r="AL22" t="str">
        <f t="shared" si="1"/>
        <v>Recheck size or call us</v>
      </c>
    </row>
    <row r="23" spans="1:38" ht="45" x14ac:dyDescent="0.25">
      <c r="A23" s="8" t="s">
        <v>56</v>
      </c>
      <c r="B23" s="14"/>
      <c r="C23" s="12" t="str">
        <f>CONCATENATE("Long Tug Breastcollar ",J23)</f>
        <v>Long Tug Breastcollar Recheck size or call us</v>
      </c>
      <c r="D23" s="36"/>
      <c r="E23" s="36"/>
      <c r="F23" s="36"/>
      <c r="J23" s="6" t="str">
        <f>IF(B23&gt;=L23,M23,IF(B23&gt;=N23,O23,IF(B23&gt;=P23,Q23,IF(B23&gt;=R23,S23,IF(B23&gt;=T23,U23,IF(B23&gt;=V23,W23,IF(B23&gt;=X23,Y23,AL23)))))))</f>
        <v>Recheck size or call us</v>
      </c>
      <c r="L23" s="7">
        <v>58</v>
      </c>
      <c r="M23" t="s">
        <v>57</v>
      </c>
      <c r="N23" s="7">
        <v>57</v>
      </c>
      <c r="O23" t="s">
        <v>130</v>
      </c>
      <c r="P23" s="7">
        <v>51</v>
      </c>
      <c r="Q23" t="s">
        <v>58</v>
      </c>
      <c r="R23" s="7">
        <v>45</v>
      </c>
      <c r="S23" t="s">
        <v>59</v>
      </c>
      <c r="T23" s="7">
        <v>39</v>
      </c>
      <c r="U23" t="s">
        <v>60</v>
      </c>
      <c r="V23" s="7">
        <v>37</v>
      </c>
      <c r="W23" t="s">
        <v>61</v>
      </c>
      <c r="X23" s="7">
        <v>34</v>
      </c>
      <c r="Y23" t="s">
        <v>62</v>
      </c>
      <c r="AL23" t="str">
        <f t="shared" si="1"/>
        <v>Recheck size or call us</v>
      </c>
    </row>
    <row r="24" spans="1:38" x14ac:dyDescent="0.25">
      <c r="B24" s="12"/>
      <c r="C24" s="12"/>
      <c r="D24" s="36"/>
      <c r="E24" s="36"/>
      <c r="F24" s="36"/>
      <c r="AL24" t="str">
        <f t="shared" si="1"/>
        <v>Recheck size or call us</v>
      </c>
    </row>
    <row r="25" spans="1:38" x14ac:dyDescent="0.25">
      <c r="A25" s="8" t="s">
        <v>63</v>
      </c>
      <c r="B25" s="14"/>
      <c r="C25" s="12" t="str">
        <f>CONCATENATE("Neckstrap ",J25)</f>
        <v>Neckstrap Recheck size or call us</v>
      </c>
      <c r="D25" s="36"/>
      <c r="E25" s="36"/>
      <c r="F25" s="36"/>
      <c r="J25" s="6" t="str">
        <f>IF(B25&gt;=L25,M25,IF(B25&gt;=N25,O25,IF(B25&gt;=P25,Q25,IF(B25&gt;=R25,S25,IF(B25&gt;=T25,U25,IF(B25&gt;=V25,W25,IF(B25&gt;=X25,Y25,IF(B25&gt;=Z25,AA25,AL25))))))))</f>
        <v>Recheck size or call us</v>
      </c>
      <c r="L25" s="7">
        <f>RIGHT(M25,2)-2</f>
        <v>50</v>
      </c>
      <c r="M25" t="s">
        <v>64</v>
      </c>
      <c r="N25" s="7">
        <f>RIGHT(O25,2)-2</f>
        <v>46</v>
      </c>
      <c r="O25" t="s">
        <v>65</v>
      </c>
      <c r="P25" s="7">
        <f>RIGHT(Q25,2)-2</f>
        <v>42</v>
      </c>
      <c r="Q25" t="s">
        <v>66</v>
      </c>
      <c r="R25" s="7">
        <f>RIGHT(S25,2)-1</f>
        <v>39</v>
      </c>
      <c r="S25" t="s">
        <v>67</v>
      </c>
      <c r="T25" s="7">
        <f>RIGHT(U25,2)-1</f>
        <v>37</v>
      </c>
      <c r="U25" t="s">
        <v>68</v>
      </c>
      <c r="V25" s="7">
        <f>RIGHT(W25,2)-2</f>
        <v>34</v>
      </c>
      <c r="W25" t="s">
        <v>69</v>
      </c>
      <c r="X25" s="7">
        <f>RIGHT(Y25,2)-2</f>
        <v>30</v>
      </c>
      <c r="Y25" t="s">
        <v>70</v>
      </c>
      <c r="Z25" s="7">
        <f>RIGHT(AA25,2)-2</f>
        <v>26</v>
      </c>
      <c r="AA25" t="s">
        <v>71</v>
      </c>
      <c r="AL25" t="str">
        <f t="shared" si="1"/>
        <v>Recheck size or call us</v>
      </c>
    </row>
    <row r="26" spans="1:38" x14ac:dyDescent="0.25">
      <c r="B26" s="12"/>
      <c r="C26" s="12"/>
      <c r="D26" s="36"/>
      <c r="E26" s="36"/>
      <c r="F26" s="36"/>
      <c r="AL26" t="str">
        <f t="shared" si="1"/>
        <v>Recheck size or call us</v>
      </c>
    </row>
    <row r="27" spans="1:38" s="1" customFormat="1" ht="55.5" customHeight="1" x14ac:dyDescent="0.25">
      <c r="A27" s="8" t="s">
        <v>72</v>
      </c>
      <c r="B27" s="11"/>
      <c r="C27" s="12" t="str">
        <f>CONCATENATE("Saddle ",J27)</f>
        <v>Saddle Recheck size or call us</v>
      </c>
      <c r="D27" s="36"/>
      <c r="E27" s="36"/>
      <c r="F27" s="36"/>
      <c r="I27" s="8" t="s">
        <v>73</v>
      </c>
      <c r="J27" s="3" t="str">
        <f>IF(B27&gt;=L27,M27,IF(B27&gt;=N27,O27,IF(B27&gt;=P27,Q27,IF(B27&gt;=R27,S27,IF(B27&gt;=T27,U27,IF(B27&gt;=V27,W27,IF(B27&gt;=X27,Y27,IF(B27&gt;=Z27,AA27,IF(B27&gt;=AB27,AC27,IF(B27&gt;=AD27,AE27,IF(B27&gt;=AF27,AG27,IF(B27&gt;=AH27,AI27,IF(B27&gt;=AJ27,AK27,AL27)))))))))))))</f>
        <v>Recheck size or call us</v>
      </c>
      <c r="L27" s="2">
        <v>93</v>
      </c>
      <c r="M27" t="s">
        <v>125</v>
      </c>
      <c r="N27" s="2">
        <v>83</v>
      </c>
      <c r="O27" s="1" t="s">
        <v>74</v>
      </c>
      <c r="P27" s="2">
        <v>80</v>
      </c>
      <c r="Q27" s="1" t="s">
        <v>75</v>
      </c>
      <c r="R27" s="2">
        <v>76</v>
      </c>
      <c r="S27" s="1" t="s">
        <v>132</v>
      </c>
      <c r="T27" s="2">
        <v>73</v>
      </c>
      <c r="U27" s="1" t="s">
        <v>133</v>
      </c>
      <c r="V27" s="2">
        <v>70</v>
      </c>
      <c r="W27" s="1" t="s">
        <v>76</v>
      </c>
      <c r="X27" s="2">
        <v>66</v>
      </c>
      <c r="Y27" s="1" t="s">
        <v>144</v>
      </c>
      <c r="Z27" s="2">
        <v>62</v>
      </c>
      <c r="AA27" s="1" t="s">
        <v>77</v>
      </c>
      <c r="AB27" s="2">
        <v>59</v>
      </c>
      <c r="AC27" s="1" t="s">
        <v>78</v>
      </c>
      <c r="AD27" s="2">
        <v>54</v>
      </c>
      <c r="AE27" s="1" t="s">
        <v>79</v>
      </c>
      <c r="AF27" s="2">
        <v>50</v>
      </c>
      <c r="AG27" s="1" t="s">
        <v>80</v>
      </c>
      <c r="AH27" s="2">
        <v>47.5</v>
      </c>
      <c r="AI27" s="1" t="s">
        <v>121</v>
      </c>
      <c r="AJ27" s="2">
        <v>40</v>
      </c>
      <c r="AK27" s="1" t="s">
        <v>81</v>
      </c>
      <c r="AL27" s="1" t="str">
        <f t="shared" si="1"/>
        <v>Recheck size or call us</v>
      </c>
    </row>
    <row r="28" spans="1:38" ht="30" x14ac:dyDescent="0.25">
      <c r="A28" s="1" t="s">
        <v>82</v>
      </c>
      <c r="B28" s="12"/>
      <c r="C28" s="12" t="str">
        <f>CONCATENATE("Belly band ",J28)</f>
        <v>Belly band Recheck size or call us</v>
      </c>
      <c r="D28" s="36"/>
      <c r="E28" s="36"/>
      <c r="F28" s="36"/>
      <c r="H28" s="7">
        <f>B27</f>
        <v>0</v>
      </c>
      <c r="I28" s="9" t="s">
        <v>83</v>
      </c>
      <c r="J28" s="6" t="str">
        <f>IF(H28&gt;=L28,M28,IF(H28&gt;=N28,O28,IF(H28&gt;=P28,Q28,IF(H28&gt;=R28,S28,IF(H28&gt;=T28,U28,IF(H28&gt;=V28,W28,IF(H28&gt;=X28,Y28,IF(H28&gt;=Z28,AA28,IF(H28&gt;=AB28,AC28,IF(H28&gt;=AD28,AE28,IF(H28&gt;=AF28,AG28,IF(H28&gt;=AH28,AI28,IF(H28&gt;=AJ28,AK28,AL28)))))))))))))</f>
        <v>Recheck size or call us</v>
      </c>
      <c r="L28" s="7">
        <v>93</v>
      </c>
      <c r="M28" t="s">
        <v>125</v>
      </c>
      <c r="N28" s="7">
        <v>83</v>
      </c>
      <c r="O28" t="s">
        <v>84</v>
      </c>
      <c r="P28" s="7">
        <v>80</v>
      </c>
      <c r="Q28" t="s">
        <v>131</v>
      </c>
      <c r="R28" s="7">
        <v>76</v>
      </c>
      <c r="S28" t="s">
        <v>131</v>
      </c>
      <c r="T28" s="7">
        <v>73</v>
      </c>
      <c r="U28" t="s">
        <v>138</v>
      </c>
      <c r="V28" s="7">
        <v>70</v>
      </c>
      <c r="W28" t="s">
        <v>85</v>
      </c>
      <c r="X28" s="2">
        <v>66</v>
      </c>
      <c r="Y28" t="s">
        <v>86</v>
      </c>
      <c r="Z28" s="2">
        <v>62</v>
      </c>
      <c r="AA28" t="s">
        <v>139</v>
      </c>
      <c r="AB28" s="2">
        <v>59</v>
      </c>
      <c r="AC28" t="s">
        <v>140</v>
      </c>
      <c r="AD28" s="7">
        <v>54</v>
      </c>
      <c r="AE28" t="s">
        <v>141</v>
      </c>
      <c r="AF28" s="2">
        <v>50</v>
      </c>
      <c r="AG28" t="s">
        <v>142</v>
      </c>
      <c r="AH28" s="7">
        <v>47.5</v>
      </c>
      <c r="AI28" t="s">
        <v>143</v>
      </c>
      <c r="AJ28" s="7">
        <v>40</v>
      </c>
      <c r="AK28" t="s">
        <v>143</v>
      </c>
      <c r="AL28" t="str">
        <f t="shared" si="1"/>
        <v>Recheck size or call us</v>
      </c>
    </row>
    <row r="29" spans="1:38" x14ac:dyDescent="0.25">
      <c r="B29" s="12"/>
      <c r="C29" s="12"/>
      <c r="D29" s="36"/>
      <c r="E29" s="36"/>
      <c r="F29" s="36"/>
      <c r="O29" t="s">
        <v>111</v>
      </c>
      <c r="Q29" t="s">
        <v>112</v>
      </c>
      <c r="S29" t="s">
        <v>113</v>
      </c>
      <c r="U29" t="s">
        <v>114</v>
      </c>
      <c r="W29" t="s">
        <v>115</v>
      </c>
      <c r="Y29" t="s">
        <v>116</v>
      </c>
      <c r="AA29" t="s">
        <v>117</v>
      </c>
      <c r="AC29" t="s">
        <v>118</v>
      </c>
      <c r="AE29" t="s">
        <v>119</v>
      </c>
      <c r="AG29" t="s">
        <v>120</v>
      </c>
      <c r="AI29" t="s">
        <v>122</v>
      </c>
      <c r="AK29" t="s">
        <v>123</v>
      </c>
      <c r="AL29" t="str">
        <f t="shared" si="1"/>
        <v>Recheck size or call us</v>
      </c>
    </row>
    <row r="30" spans="1:38" ht="45" x14ac:dyDescent="0.25">
      <c r="A30" s="8" t="s">
        <v>87</v>
      </c>
      <c r="B30" s="13"/>
      <c r="C30" s="12" t="str">
        <f>CONCATENATE("Turnback ",J30)</f>
        <v>Turnback Recheck size or call us</v>
      </c>
      <c r="D30" s="36"/>
      <c r="E30" s="36"/>
      <c r="F30" s="36"/>
      <c r="J30" s="6" t="str">
        <f>IF(B30&gt;=L30,M30,IF(B30&gt;=N30,O30,IF(B30&gt;=P30,Q30,IF(B30&gt;=R30,S30,IF(B30&gt;=T30,U30,IF(B30&gt;=V30,W30,IF(B30&gt;=X30,Y30,AL30)))))))</f>
        <v>Recheck size or call us</v>
      </c>
      <c r="L30" s="7">
        <f>RIGHT(M30,2)-2</f>
        <v>44</v>
      </c>
      <c r="M30" t="s">
        <v>88</v>
      </c>
      <c r="N30" s="7">
        <f>RIGHT(O30,2)-3</f>
        <v>39</v>
      </c>
      <c r="O30" s="1" t="s">
        <v>89</v>
      </c>
      <c r="P30" s="7">
        <f>RIGHT(Q30,2)-1.5</f>
        <v>34.5</v>
      </c>
      <c r="Q30" s="1" t="s">
        <v>90</v>
      </c>
      <c r="R30" s="7">
        <f>RIGHT(S30,2)-3</f>
        <v>30</v>
      </c>
      <c r="S30" s="1" t="s">
        <v>91</v>
      </c>
      <c r="T30" s="7">
        <f>RIGHT(U30,2)-2</f>
        <v>25</v>
      </c>
      <c r="U30" s="1" t="s">
        <v>92</v>
      </c>
      <c r="V30" s="7">
        <f>RIGHT(W30,2)-2</f>
        <v>21</v>
      </c>
      <c r="W30" s="1" t="s">
        <v>93</v>
      </c>
      <c r="X30" s="7">
        <f>RIGHT(Y30,2)-2</f>
        <v>17</v>
      </c>
      <c r="Y30" s="1" t="s">
        <v>94</v>
      </c>
      <c r="AL30" t="str">
        <f t="shared" ref="AL30:AL36" si="2">AL29</f>
        <v>Recheck size or call us</v>
      </c>
    </row>
    <row r="31" spans="1:38" ht="30" x14ac:dyDescent="0.25">
      <c r="A31" s="10" t="s">
        <v>95</v>
      </c>
      <c r="B31" s="17"/>
      <c r="C31" s="12" t="s">
        <v>129</v>
      </c>
      <c r="D31" s="36"/>
      <c r="E31" s="36"/>
      <c r="F31" s="36"/>
      <c r="AL31" t="str">
        <f t="shared" si="2"/>
        <v>Recheck size or call us</v>
      </c>
    </row>
    <row r="32" spans="1:38" x14ac:dyDescent="0.25">
      <c r="B32" s="12"/>
      <c r="C32" s="12"/>
      <c r="D32" s="36"/>
      <c r="E32" s="36"/>
      <c r="F32" s="36"/>
      <c r="AL32" t="str">
        <f t="shared" si="2"/>
        <v>Recheck size or call us</v>
      </c>
    </row>
    <row r="33" spans="1:38" ht="45" x14ac:dyDescent="0.25">
      <c r="A33" s="8" t="s">
        <v>96</v>
      </c>
      <c r="B33" s="14"/>
      <c r="C33" s="12" t="str">
        <f>CONCATENATE("Hip Strap ",J33)</f>
        <v>Hip Strap Recheck size or call us</v>
      </c>
      <c r="D33" s="36"/>
      <c r="E33" s="36"/>
      <c r="F33" s="36"/>
      <c r="I33" s="9"/>
      <c r="J33" s="6" t="str">
        <f>IF(B33&gt;=L33,M33,IF(B33&gt;=N33,O33,IF(B33&gt;=P33,Q33,IF(B33&gt;=R33,S33,IF(B33&gt;=T33,U33,IF(B33&gt;=V33,W33,IF(B33&gt;=X33,Y33,IF(B33&gt;=Z33,AA33,AL33))))))))</f>
        <v>Recheck size or call us</v>
      </c>
      <c r="L33" s="7">
        <v>63</v>
      </c>
      <c r="M33" s="1" t="s">
        <v>124</v>
      </c>
      <c r="N33" s="7">
        <f>RIGHT(O33,2)-3</f>
        <v>57</v>
      </c>
      <c r="O33" s="1" t="s">
        <v>134</v>
      </c>
      <c r="P33" s="7">
        <f>RIGHT(Q33,2)-3</f>
        <v>51</v>
      </c>
      <c r="Q33" s="1" t="s">
        <v>97</v>
      </c>
      <c r="R33" s="7">
        <f>RIGHT(S33,2)-3</f>
        <v>45</v>
      </c>
      <c r="S33" t="s">
        <v>98</v>
      </c>
      <c r="T33" s="7">
        <f>RIGHT(U33,2)-3</f>
        <v>41</v>
      </c>
      <c r="U33" t="s">
        <v>99</v>
      </c>
      <c r="V33" s="7">
        <f>RIGHT(W33,2)-3</f>
        <v>35</v>
      </c>
      <c r="W33" t="s">
        <v>146</v>
      </c>
      <c r="X33" s="7">
        <f>RIGHT(Y33,2)-3</f>
        <v>31</v>
      </c>
      <c r="Y33" t="s">
        <v>147</v>
      </c>
      <c r="Z33" s="7">
        <f>RIGHT(AA33,2)-3</f>
        <v>27</v>
      </c>
      <c r="AA33" t="s">
        <v>148</v>
      </c>
      <c r="AL33" t="str">
        <f t="shared" si="2"/>
        <v>Recheck size or call us</v>
      </c>
    </row>
    <row r="34" spans="1:38" x14ac:dyDescent="0.25">
      <c r="B34" s="12"/>
      <c r="C34" s="12"/>
      <c r="D34" s="36"/>
      <c r="E34" s="36"/>
      <c r="F34" s="36"/>
      <c r="AL34" t="str">
        <f t="shared" si="2"/>
        <v>Recheck size or call us</v>
      </c>
    </row>
    <row r="35" spans="1:38" x14ac:dyDescent="0.25">
      <c r="A35" s="9" t="s">
        <v>100</v>
      </c>
      <c r="B35" s="13"/>
      <c r="C35" s="12" t="str">
        <f>CONCATENATE("Breeching ",J35)</f>
        <v>Breeching Recheck size or call us</v>
      </c>
      <c r="D35" s="36"/>
      <c r="E35" s="36"/>
      <c r="F35" s="36"/>
      <c r="J35" s="6" t="str">
        <f>IF(B35&gt;=L35,M35,IF(B35&gt;=N35,O35,IF(B35&gt;=R35,S35,IF(B35&gt;=V35,W35,IF(B35&gt;=X35,Y35,IF(B35&gt;=AB35,AC35,IF(B35&gt;=AD35,AE35,IF(B35&gt;=AF35,AG35,IF(B35&gt;=AH35,AI35,IF(B35&gt;=AJ35,AK35,AL35))))))))))</f>
        <v>Recheck size or call us</v>
      </c>
      <c r="L35" s="7">
        <f>RIGHT(M35,2)-0</f>
        <v>60</v>
      </c>
      <c r="M35" t="s">
        <v>101</v>
      </c>
      <c r="N35" s="7">
        <f>RIGHT(O35,2)-2</f>
        <v>56</v>
      </c>
      <c r="O35" t="s">
        <v>102</v>
      </c>
      <c r="R35" s="7">
        <f>RIGHT(S35,2)-2</f>
        <v>52</v>
      </c>
      <c r="S35" t="s">
        <v>135</v>
      </c>
      <c r="V35" s="7">
        <f>RIGHT(W35,2)-2</f>
        <v>48</v>
      </c>
      <c r="W35" t="s">
        <v>103</v>
      </c>
      <c r="X35" s="7">
        <f>RIGHT(Y35,2)-3</f>
        <v>43</v>
      </c>
      <c r="Y35" t="s">
        <v>104</v>
      </c>
      <c r="AB35" s="7">
        <f>RIGHT(AC35,2)-1.5</f>
        <v>37.5</v>
      </c>
      <c r="AC35" t="s">
        <v>105</v>
      </c>
      <c r="AD35" s="7">
        <f>RIGHT(AE35,2)-2</f>
        <v>34</v>
      </c>
      <c r="AE35" t="s">
        <v>106</v>
      </c>
      <c r="AF35" s="7">
        <f>RIGHT(AG35,2)-2</f>
        <v>30</v>
      </c>
      <c r="AG35" t="s">
        <v>107</v>
      </c>
      <c r="AH35" s="7">
        <f>RIGHT(AI35,2)-2</f>
        <v>26</v>
      </c>
      <c r="AI35" t="s">
        <v>108</v>
      </c>
      <c r="AJ35" s="7">
        <f>RIGHT(AK35,2)-2</f>
        <v>22</v>
      </c>
      <c r="AK35" t="s">
        <v>128</v>
      </c>
      <c r="AL35" t="str">
        <f t="shared" si="2"/>
        <v>Recheck size or call us</v>
      </c>
    </row>
    <row r="36" spans="1:38" s="1" customFormat="1" ht="30" x14ac:dyDescent="0.25">
      <c r="A36" s="1" t="s">
        <v>109</v>
      </c>
      <c r="B36" s="15"/>
      <c r="C36" s="15"/>
      <c r="D36" s="19"/>
      <c r="E36" s="19"/>
      <c r="F36" s="19"/>
      <c r="AL36" s="1" t="str">
        <f t="shared" si="2"/>
        <v>Recheck size or call us</v>
      </c>
    </row>
    <row r="38" spans="1:38" x14ac:dyDescent="0.25">
      <c r="A38" t="s">
        <v>137</v>
      </c>
    </row>
  </sheetData>
  <mergeCells count="36">
    <mergeCell ref="D22:F22"/>
    <mergeCell ref="D23:F23"/>
    <mergeCell ref="D24:F24"/>
    <mergeCell ref="D25:F25"/>
    <mergeCell ref="D26:F26"/>
    <mergeCell ref="D32:F32"/>
    <mergeCell ref="D33:F33"/>
    <mergeCell ref="D34:F34"/>
    <mergeCell ref="D35:F35"/>
    <mergeCell ref="D27:F27"/>
    <mergeCell ref="D28:F28"/>
    <mergeCell ref="D29:F29"/>
    <mergeCell ref="D30:F30"/>
    <mergeCell ref="D31:F31"/>
    <mergeCell ref="D18:F18"/>
    <mergeCell ref="D19:F19"/>
    <mergeCell ref="D20:F20"/>
    <mergeCell ref="D21:F21"/>
    <mergeCell ref="D12:F12"/>
    <mergeCell ref="D13:F13"/>
    <mergeCell ref="D14:F14"/>
    <mergeCell ref="D15:F15"/>
    <mergeCell ref="D16:F16"/>
    <mergeCell ref="D17:F17"/>
    <mergeCell ref="D6:F6"/>
    <mergeCell ref="D7:F7"/>
    <mergeCell ref="D8:F8"/>
    <mergeCell ref="B9:B11"/>
    <mergeCell ref="D9:F9"/>
    <mergeCell ref="D10:F10"/>
    <mergeCell ref="D11:F11"/>
    <mergeCell ref="D1:F1"/>
    <mergeCell ref="D2:F2"/>
    <mergeCell ref="D3:F3"/>
    <mergeCell ref="D4:F4"/>
    <mergeCell ref="D5:F5"/>
  </mergeCells>
  <conditionalFormatting sqref="C6">
    <cfRule type="containsText" dxfId="31" priority="18" operator="containsText" text="cob">
      <formula>NOT(ISERROR(SEARCH("cob",C6)))</formula>
    </cfRule>
    <cfRule type="containsText" dxfId="30" priority="19" operator="containsText" text="order">
      <formula>NOT(ISERROR(SEARCH("order",C6)))</formula>
    </cfRule>
  </conditionalFormatting>
  <conditionalFormatting sqref="C32:C1048576 C2:C30">
    <cfRule type="containsText" dxfId="29" priority="5" operator="containsText" text="Mini A">
      <formula>NOT(ISERROR(SEARCH("Mini A",C2)))</formula>
    </cfRule>
    <cfRule type="containsText" dxfId="28" priority="7" operator="containsText" text="MA">
      <formula>NOT(ISERROR(SEARCH("MA",C2)))</formula>
    </cfRule>
    <cfRule type="containsText" dxfId="27" priority="8" operator="containsText" text="Mini B">
      <formula>NOT(ISERROR(SEARCH("Mini B",C2)))</formula>
    </cfRule>
    <cfRule type="containsText" dxfId="26" priority="9" operator="containsText" text="MB">
      <formula>NOT(ISERROR(SEARCH("MB",C2)))</formula>
    </cfRule>
    <cfRule type="containsText" dxfId="25" priority="10" operator="containsText" text="Pony">
      <formula>NOT(ISERROR(SEARCH("Pony",C2)))</formula>
    </cfRule>
    <cfRule type="containsText" dxfId="24" priority="11" operator="containsText" text="Draft">
      <formula>NOT(ISERROR(SEARCH("Draft",C2)))</formula>
    </cfRule>
    <cfRule type="containsText" dxfId="23" priority="12" operator="containsText" text="X.L">
      <formula>NOT(ISERROR(SEARCH("X.L",C2)))</formula>
    </cfRule>
    <cfRule type="containsText" dxfId="22" priority="13" operator="containsText" text="XL">
      <formula>NOT(ISERROR(SEARCH("XL",C2)))</formula>
    </cfRule>
    <cfRule type="containsText" dxfId="21" priority="14" operator="containsText" text="Horse">
      <formula>NOT(ISERROR(SEARCH("Horse",C2)))</formula>
    </cfRule>
    <cfRule type="containsText" dxfId="20" priority="15" operator="containsText" text="Cob">
      <formula>NOT(ISERROR(SEARCH("Cob",C2)))</formula>
    </cfRule>
    <cfRule type="containsText" dxfId="19" priority="16" operator="containsText" text="order">
      <formula>NOT(ISERROR(SEARCH("order",C2)))</formula>
    </cfRule>
    <cfRule type="containsText" dxfId="18" priority="17" operator="containsText" text="recheck">
      <formula>NOT(ISERROR(SEARCH("recheck",C2)))</formula>
    </cfRule>
  </conditionalFormatting>
  <conditionalFormatting sqref="B8">
    <cfRule type="cellIs" dxfId="17" priority="6" operator="lessThan">
      <formula>0.5</formula>
    </cfRule>
  </conditionalFormatting>
  <conditionalFormatting sqref="C31">
    <cfRule type="expression" dxfId="16" priority="1">
      <formula>"b1=yes"</formula>
    </cfRule>
  </conditionalFormatting>
  <conditionalFormatting sqref="B31">
    <cfRule type="containsText" dxfId="15" priority="3" operator="containsText" text="Yes">
      <formula>NOT(ISERROR(SEARCH("Yes",B31)))</formula>
    </cfRule>
    <cfRule type="containsText" dxfId="14" priority="4" operator="containsText" text="y">
      <formula>NOT(ISERROR(SEARCH("y",B31)))</formula>
    </cfRule>
  </conditionalFormatting>
  <conditionalFormatting sqref="C2:C1048576">
    <cfRule type="containsText" dxfId="13" priority="20" operator="containsText" text="Mini">
      <formula>NOT(ISERROR(SEARCH("Mini",C2)))</formula>
    </cfRule>
  </conditionalFormatting>
  <pageMargins left="0.7" right="0.7" top="0.75" bottom="0.75" header="0.51180555555555496" footer="0.51180555555555496"/>
  <pageSetup scale="10" firstPageNumber="0"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H48"/>
  <sheetViews>
    <sheetView topLeftCell="A11" zoomScaleNormal="100" workbookViewId="0">
      <selection activeCell="D39" sqref="D39"/>
    </sheetView>
  </sheetViews>
  <sheetFormatPr defaultRowHeight="15" x14ac:dyDescent="0.25"/>
  <cols>
    <col min="1" max="1" width="52.85546875" customWidth="1"/>
    <col min="2" max="8" width="12.85546875" customWidth="1"/>
    <col min="9" max="1025" width="8.7109375" customWidth="1"/>
  </cols>
  <sheetData>
    <row r="1" spans="1:8" ht="142.5" customHeight="1" x14ac:dyDescent="0.25">
      <c r="A1" s="38" t="s">
        <v>149</v>
      </c>
      <c r="B1" s="38"/>
      <c r="C1" s="38"/>
      <c r="D1" s="38"/>
      <c r="E1" s="38"/>
      <c r="F1" s="38"/>
      <c r="G1" s="38"/>
      <c r="H1" s="38"/>
    </row>
    <row r="2" spans="1:8" ht="19.5" customHeight="1" x14ac:dyDescent="0.25">
      <c r="A2" s="21" t="s">
        <v>150</v>
      </c>
      <c r="B2" s="22" t="s">
        <v>151</v>
      </c>
      <c r="C2" s="22" t="s">
        <v>152</v>
      </c>
      <c r="D2" s="22" t="s">
        <v>153</v>
      </c>
      <c r="E2" s="22" t="s">
        <v>154</v>
      </c>
      <c r="F2" s="22" t="s">
        <v>155</v>
      </c>
      <c r="G2" s="22" t="s">
        <v>156</v>
      </c>
      <c r="H2" s="23" t="s">
        <v>157</v>
      </c>
    </row>
    <row r="3" spans="1:8" ht="21" customHeight="1" x14ac:dyDescent="0.25">
      <c r="A3" s="24" t="s">
        <v>158</v>
      </c>
      <c r="B3" s="25" t="s">
        <v>159</v>
      </c>
      <c r="C3" s="25" t="s">
        <v>159</v>
      </c>
      <c r="D3" s="25" t="s">
        <v>160</v>
      </c>
      <c r="E3" s="25" t="s">
        <v>161</v>
      </c>
      <c r="F3" s="25" t="s">
        <v>162</v>
      </c>
      <c r="G3" s="25" t="s">
        <v>163</v>
      </c>
      <c r="H3" s="26" t="s">
        <v>163</v>
      </c>
    </row>
    <row r="4" spans="1:8" ht="21" customHeight="1" x14ac:dyDescent="0.25">
      <c r="A4" s="24" t="s">
        <v>164</v>
      </c>
      <c r="B4" s="25" t="s">
        <v>165</v>
      </c>
      <c r="C4" s="25" t="s">
        <v>165</v>
      </c>
      <c r="D4" s="25" t="s">
        <v>166</v>
      </c>
      <c r="E4" s="25" t="s">
        <v>167</v>
      </c>
      <c r="F4" s="25" t="s">
        <v>168</v>
      </c>
      <c r="G4" s="25" t="s">
        <v>169</v>
      </c>
      <c r="H4" s="26" t="s">
        <v>170</v>
      </c>
    </row>
    <row r="5" spans="1:8" ht="21" customHeight="1" x14ac:dyDescent="0.25">
      <c r="A5" s="24" t="s">
        <v>171</v>
      </c>
      <c r="B5" s="25" t="s">
        <v>172</v>
      </c>
      <c r="C5" s="25" t="s">
        <v>173</v>
      </c>
      <c r="D5" s="25" t="s">
        <v>174</v>
      </c>
      <c r="E5" s="27" t="s">
        <v>175</v>
      </c>
      <c r="F5" s="25" t="s">
        <v>176</v>
      </c>
      <c r="G5" s="25" t="s">
        <v>177</v>
      </c>
      <c r="H5" s="26" t="s">
        <v>168</v>
      </c>
    </row>
    <row r="6" spans="1:8" ht="21" customHeight="1" x14ac:dyDescent="0.25">
      <c r="A6" s="24" t="s">
        <v>178</v>
      </c>
      <c r="B6" s="25" t="s">
        <v>172</v>
      </c>
      <c r="C6" s="25" t="s">
        <v>179</v>
      </c>
      <c r="D6" s="25" t="s">
        <v>180</v>
      </c>
      <c r="E6" s="25" t="s">
        <v>181</v>
      </c>
      <c r="F6" s="25" t="s">
        <v>182</v>
      </c>
      <c r="G6" s="25" t="s">
        <v>183</v>
      </c>
      <c r="H6" s="26" t="s">
        <v>184</v>
      </c>
    </row>
    <row r="7" spans="1:8" ht="21" customHeight="1" x14ac:dyDescent="0.25">
      <c r="A7" s="24" t="s">
        <v>185</v>
      </c>
      <c r="B7" s="25" t="s">
        <v>159</v>
      </c>
      <c r="C7" s="25" t="s">
        <v>161</v>
      </c>
      <c r="D7" s="25" t="s">
        <v>186</v>
      </c>
      <c r="E7" s="25" t="s">
        <v>163</v>
      </c>
      <c r="F7" s="25" t="s">
        <v>187</v>
      </c>
      <c r="G7" s="25" t="s">
        <v>172</v>
      </c>
      <c r="H7" s="26" t="s">
        <v>180</v>
      </c>
    </row>
    <row r="8" spans="1:8" ht="21" customHeight="1" x14ac:dyDescent="0.25">
      <c r="A8" s="24" t="s">
        <v>188</v>
      </c>
      <c r="B8" s="25" t="s">
        <v>159</v>
      </c>
      <c r="C8" s="25" t="s">
        <v>160</v>
      </c>
      <c r="D8" s="25" t="s">
        <v>189</v>
      </c>
      <c r="E8" s="25" t="s">
        <v>161</v>
      </c>
      <c r="F8" s="25" t="s">
        <v>162</v>
      </c>
      <c r="G8" s="25" t="s">
        <v>163</v>
      </c>
      <c r="H8" s="26" t="s">
        <v>163</v>
      </c>
    </row>
    <row r="9" spans="1:8" ht="21" customHeight="1" x14ac:dyDescent="0.25">
      <c r="A9" s="24" t="s">
        <v>190</v>
      </c>
      <c r="B9" s="25" t="s">
        <v>191</v>
      </c>
      <c r="C9" s="25" t="s">
        <v>191</v>
      </c>
      <c r="D9" s="25" t="s">
        <v>192</v>
      </c>
      <c r="E9" s="25" t="s">
        <v>193</v>
      </c>
      <c r="F9" s="25" t="s">
        <v>194</v>
      </c>
      <c r="G9" s="25" t="s">
        <v>195</v>
      </c>
      <c r="H9" s="26" t="s">
        <v>195</v>
      </c>
    </row>
    <row r="10" spans="1:8" ht="27" customHeight="1" x14ac:dyDescent="0.25">
      <c r="A10" s="28" t="s">
        <v>196</v>
      </c>
      <c r="B10" s="29" t="s">
        <v>197</v>
      </c>
      <c r="C10" s="29" t="s">
        <v>198</v>
      </c>
      <c r="D10" s="29" t="s">
        <v>199</v>
      </c>
      <c r="E10" s="29" t="s">
        <v>200</v>
      </c>
      <c r="F10" s="29" t="s">
        <v>201</v>
      </c>
      <c r="G10" s="29" t="s">
        <v>202</v>
      </c>
      <c r="H10" s="30" t="s">
        <v>202</v>
      </c>
    </row>
    <row r="11" spans="1:8" ht="27" customHeight="1" x14ac:dyDescent="0.25">
      <c r="A11" s="24" t="s">
        <v>203</v>
      </c>
      <c r="B11" s="29" t="s">
        <v>204</v>
      </c>
      <c r="C11" s="29" t="s">
        <v>204</v>
      </c>
      <c r="D11" s="29" t="s">
        <v>205</v>
      </c>
      <c r="E11" s="29" t="s">
        <v>206</v>
      </c>
      <c r="F11" s="29" t="s">
        <v>207</v>
      </c>
      <c r="G11" s="29" t="s">
        <v>208</v>
      </c>
      <c r="H11" s="30" t="s">
        <v>209</v>
      </c>
    </row>
    <row r="12" spans="1:8" ht="18.75" customHeight="1" x14ac:dyDescent="0.25">
      <c r="A12" s="24" t="s">
        <v>210</v>
      </c>
      <c r="B12" s="25" t="s">
        <v>211</v>
      </c>
      <c r="C12" s="25" t="s">
        <v>212</v>
      </c>
      <c r="D12" s="25" t="s">
        <v>213</v>
      </c>
      <c r="E12" s="25" t="s">
        <v>214</v>
      </c>
      <c r="F12" s="25" t="s">
        <v>215</v>
      </c>
      <c r="G12" s="25" t="s">
        <v>216</v>
      </c>
      <c r="H12" s="26" t="s">
        <v>217</v>
      </c>
    </row>
    <row r="13" spans="1:8" ht="18.75" customHeight="1" x14ac:dyDescent="0.25">
      <c r="A13" s="24" t="s">
        <v>218</v>
      </c>
      <c r="B13" s="25" t="s">
        <v>219</v>
      </c>
      <c r="C13" s="25" t="s">
        <v>220</v>
      </c>
      <c r="D13" s="25" t="s">
        <v>221</v>
      </c>
      <c r="E13" s="25" t="s">
        <v>222</v>
      </c>
      <c r="F13" s="25" t="s">
        <v>223</v>
      </c>
      <c r="G13" s="25" t="s">
        <v>224</v>
      </c>
      <c r="H13" s="26" t="s">
        <v>225</v>
      </c>
    </row>
    <row r="14" spans="1:8" ht="18.75" customHeight="1" x14ac:dyDescent="0.25">
      <c r="A14" s="24" t="s">
        <v>226</v>
      </c>
      <c r="B14" s="25" t="s">
        <v>169</v>
      </c>
      <c r="C14" s="25" t="s">
        <v>211</v>
      </c>
      <c r="D14" s="25" t="s">
        <v>212</v>
      </c>
      <c r="E14" s="25" t="s">
        <v>214</v>
      </c>
      <c r="F14" s="25" t="s">
        <v>215</v>
      </c>
      <c r="G14" s="25" t="s">
        <v>216</v>
      </c>
      <c r="H14" s="26" t="s">
        <v>217</v>
      </c>
    </row>
    <row r="15" spans="1:8" ht="18.75" customHeight="1" x14ac:dyDescent="0.25">
      <c r="A15" s="24" t="s">
        <v>227</v>
      </c>
      <c r="B15" s="25" t="s">
        <v>228</v>
      </c>
      <c r="C15" s="25" t="s">
        <v>214</v>
      </c>
      <c r="D15" s="25" t="s">
        <v>229</v>
      </c>
      <c r="E15" s="25" t="s">
        <v>230</v>
      </c>
      <c r="F15" s="25" t="s">
        <v>231</v>
      </c>
      <c r="G15" s="25" t="s">
        <v>232</v>
      </c>
      <c r="H15" s="26" t="s">
        <v>232</v>
      </c>
    </row>
    <row r="16" spans="1:8" ht="18.75" customHeight="1" x14ac:dyDescent="0.25">
      <c r="A16" s="24" t="s">
        <v>233</v>
      </c>
      <c r="B16" s="25" t="s">
        <v>234</v>
      </c>
      <c r="C16" s="25" t="s">
        <v>228</v>
      </c>
      <c r="D16" s="25" t="s">
        <v>235</v>
      </c>
      <c r="E16" s="25" t="s">
        <v>236</v>
      </c>
      <c r="F16" s="25" t="s">
        <v>237</v>
      </c>
      <c r="G16" s="25" t="s">
        <v>238</v>
      </c>
      <c r="H16" s="26" t="s">
        <v>238</v>
      </c>
    </row>
    <row r="17" spans="1:8" ht="18.75" customHeight="1" x14ac:dyDescent="0.25">
      <c r="A17" s="24" t="s">
        <v>239</v>
      </c>
      <c r="B17" s="25" t="s">
        <v>240</v>
      </c>
      <c r="C17" s="25" t="s">
        <v>241</v>
      </c>
      <c r="D17" s="25" t="s">
        <v>242</v>
      </c>
      <c r="E17" s="25" t="s">
        <v>243</v>
      </c>
      <c r="F17" s="25" t="s">
        <v>243</v>
      </c>
      <c r="G17" s="25" t="s">
        <v>244</v>
      </c>
      <c r="H17" s="26" t="s">
        <v>245</v>
      </c>
    </row>
    <row r="18" spans="1:8" ht="18.75" customHeight="1" x14ac:dyDescent="0.25">
      <c r="A18" s="24" t="s">
        <v>246</v>
      </c>
      <c r="B18" s="25" t="s">
        <v>247</v>
      </c>
      <c r="C18" s="25" t="s">
        <v>248</v>
      </c>
      <c r="D18" s="25" t="s">
        <v>249</v>
      </c>
      <c r="E18" s="25" t="s">
        <v>250</v>
      </c>
      <c r="F18" s="25" t="s">
        <v>251</v>
      </c>
      <c r="G18" s="25" t="s">
        <v>252</v>
      </c>
      <c r="H18" s="26" t="s">
        <v>252</v>
      </c>
    </row>
    <row r="19" spans="1:8" ht="18.75" customHeight="1" x14ac:dyDescent="0.25">
      <c r="A19" s="24" t="s">
        <v>253</v>
      </c>
      <c r="B19" s="25" t="s">
        <v>169</v>
      </c>
      <c r="C19" s="25" t="s">
        <v>211</v>
      </c>
      <c r="D19" s="25" t="s">
        <v>212</v>
      </c>
      <c r="E19" s="25" t="s">
        <v>214</v>
      </c>
      <c r="F19" s="25" t="s">
        <v>215</v>
      </c>
      <c r="G19" s="25" t="s">
        <v>217</v>
      </c>
      <c r="H19" s="26" t="s">
        <v>217</v>
      </c>
    </row>
    <row r="20" spans="1:8" ht="18.75" customHeight="1" x14ac:dyDescent="0.25">
      <c r="A20" s="24" t="s">
        <v>254</v>
      </c>
      <c r="B20" s="25" t="s">
        <v>161</v>
      </c>
      <c r="C20" s="25" t="s">
        <v>161</v>
      </c>
      <c r="D20" s="25" t="s">
        <v>161</v>
      </c>
      <c r="E20" s="25" t="s">
        <v>161</v>
      </c>
      <c r="F20" s="25" t="s">
        <v>161</v>
      </c>
      <c r="G20" s="25" t="s">
        <v>161</v>
      </c>
      <c r="H20" s="26" t="s">
        <v>161</v>
      </c>
    </row>
    <row r="21" spans="1:8" ht="18.75" customHeight="1" x14ac:dyDescent="0.25">
      <c r="A21" s="24" t="s">
        <v>255</v>
      </c>
      <c r="B21" s="25" t="s">
        <v>172</v>
      </c>
      <c r="C21" s="25" t="s">
        <v>182</v>
      </c>
      <c r="D21" s="25" t="s">
        <v>182</v>
      </c>
      <c r="E21" s="25" t="s">
        <v>165</v>
      </c>
      <c r="F21" s="25" t="s">
        <v>167</v>
      </c>
      <c r="G21" s="25" t="s">
        <v>169</v>
      </c>
      <c r="H21" s="26" t="s">
        <v>211</v>
      </c>
    </row>
    <row r="22" spans="1:8" ht="18.75" customHeight="1" x14ac:dyDescent="0.25">
      <c r="A22" s="24" t="s">
        <v>256</v>
      </c>
      <c r="B22" s="25" t="s">
        <v>163</v>
      </c>
      <c r="C22" s="25" t="s">
        <v>181</v>
      </c>
      <c r="D22" s="25" t="s">
        <v>183</v>
      </c>
      <c r="E22" s="25" t="s">
        <v>191</v>
      </c>
      <c r="F22" s="25" t="s">
        <v>168</v>
      </c>
      <c r="G22" s="25"/>
      <c r="H22" s="26"/>
    </row>
    <row r="23" spans="1:8" ht="18.75" customHeight="1" x14ac:dyDescent="0.25">
      <c r="A23" s="31" t="s">
        <v>257</v>
      </c>
      <c r="B23" s="25" t="s">
        <v>184</v>
      </c>
      <c r="C23" s="25" t="s">
        <v>191</v>
      </c>
      <c r="D23" s="25" t="s">
        <v>193</v>
      </c>
      <c r="E23" s="25" t="s">
        <v>195</v>
      </c>
      <c r="F23" s="25" t="s">
        <v>212</v>
      </c>
      <c r="G23" s="25" t="s">
        <v>258</v>
      </c>
      <c r="H23" s="26" t="s">
        <v>258</v>
      </c>
    </row>
    <row r="24" spans="1:8" ht="18.75" customHeight="1" x14ac:dyDescent="0.25">
      <c r="A24" s="24" t="s">
        <v>259</v>
      </c>
      <c r="B24" s="25" t="s">
        <v>213</v>
      </c>
      <c r="C24" s="25" t="s">
        <v>213</v>
      </c>
      <c r="D24" s="25" t="s">
        <v>215</v>
      </c>
      <c r="E24" s="25" t="s">
        <v>216</v>
      </c>
      <c r="F24" s="25" t="s">
        <v>247</v>
      </c>
      <c r="G24" s="25" t="s">
        <v>248</v>
      </c>
      <c r="H24" s="26" t="s">
        <v>248</v>
      </c>
    </row>
    <row r="25" spans="1:8" ht="18.75" customHeight="1" x14ac:dyDescent="0.25">
      <c r="A25" s="24" t="s">
        <v>260</v>
      </c>
      <c r="B25" s="25" t="s">
        <v>169</v>
      </c>
      <c r="C25" s="25" t="s">
        <v>211</v>
      </c>
      <c r="D25" s="25" t="s">
        <v>235</v>
      </c>
      <c r="E25" s="25" t="s">
        <v>261</v>
      </c>
      <c r="F25" s="25" t="s">
        <v>262</v>
      </c>
      <c r="G25" s="25" t="s">
        <v>247</v>
      </c>
      <c r="H25" s="26" t="s">
        <v>263</v>
      </c>
    </row>
    <row r="26" spans="1:8" ht="18.75" customHeight="1" x14ac:dyDescent="0.25">
      <c r="A26" s="24" t="s">
        <v>264</v>
      </c>
      <c r="B26" s="25" t="s">
        <v>265</v>
      </c>
      <c r="C26" s="25" t="s">
        <v>265</v>
      </c>
      <c r="D26" s="25" t="s">
        <v>220</v>
      </c>
      <c r="E26" s="25" t="s">
        <v>266</v>
      </c>
      <c r="F26" s="25" t="s">
        <v>221</v>
      </c>
      <c r="G26" s="25" t="s">
        <v>222</v>
      </c>
      <c r="H26" s="26" t="s">
        <v>223</v>
      </c>
    </row>
    <row r="27" spans="1:8" ht="18.75" customHeight="1" x14ac:dyDescent="0.25">
      <c r="A27" s="24" t="s">
        <v>267</v>
      </c>
      <c r="B27" s="25" t="s">
        <v>223</v>
      </c>
      <c r="C27" s="25" t="s">
        <v>223</v>
      </c>
      <c r="D27" s="25" t="s">
        <v>268</v>
      </c>
      <c r="E27" s="25" t="s">
        <v>269</v>
      </c>
      <c r="F27" s="25" t="s">
        <v>269</v>
      </c>
      <c r="G27" s="25" t="s">
        <v>269</v>
      </c>
      <c r="H27" s="26" t="s">
        <v>270</v>
      </c>
    </row>
    <row r="28" spans="1:8" ht="18.75" customHeight="1" x14ac:dyDescent="0.25">
      <c r="A28" s="24" t="s">
        <v>271</v>
      </c>
      <c r="B28" s="25" t="s">
        <v>272</v>
      </c>
      <c r="C28" s="25" t="s">
        <v>272</v>
      </c>
      <c r="D28" s="25" t="s">
        <v>222</v>
      </c>
      <c r="E28" s="25" t="s">
        <v>223</v>
      </c>
      <c r="F28" s="25" t="s">
        <v>223</v>
      </c>
      <c r="G28" s="25" t="s">
        <v>223</v>
      </c>
      <c r="H28" s="26" t="s">
        <v>273</v>
      </c>
    </row>
    <row r="29" spans="1:8" ht="18.75" customHeight="1" x14ac:dyDescent="0.25">
      <c r="A29" s="24" t="s">
        <v>274</v>
      </c>
      <c r="B29" s="25" t="s">
        <v>273</v>
      </c>
      <c r="C29" s="25" t="s">
        <v>273</v>
      </c>
      <c r="D29" s="25" t="s">
        <v>275</v>
      </c>
      <c r="E29" s="25" t="s">
        <v>269</v>
      </c>
      <c r="F29" s="25" t="s">
        <v>269</v>
      </c>
      <c r="G29" s="25" t="s">
        <v>269</v>
      </c>
      <c r="H29" s="26" t="s">
        <v>276</v>
      </c>
    </row>
    <row r="30" spans="1:8" ht="18.75" customHeight="1" x14ac:dyDescent="0.25">
      <c r="A30" s="24" t="s">
        <v>277</v>
      </c>
      <c r="B30" s="25"/>
      <c r="C30" s="25"/>
      <c r="D30" s="25"/>
      <c r="E30" s="25" t="s">
        <v>195</v>
      </c>
      <c r="F30" s="25" t="s">
        <v>212</v>
      </c>
      <c r="G30" s="25" t="s">
        <v>235</v>
      </c>
      <c r="H30" s="26"/>
    </row>
    <row r="31" spans="1:8" ht="18.75" customHeight="1" x14ac:dyDescent="0.25">
      <c r="A31" s="24" t="s">
        <v>278</v>
      </c>
      <c r="B31" s="25"/>
      <c r="C31" s="25"/>
      <c r="D31" s="25"/>
      <c r="E31" s="25" t="s">
        <v>279</v>
      </c>
      <c r="F31" s="25" t="s">
        <v>195</v>
      </c>
      <c r="G31" s="25" t="s">
        <v>212</v>
      </c>
      <c r="H31" s="26"/>
    </row>
    <row r="32" spans="1:8" ht="29.25" customHeight="1" x14ac:dyDescent="0.25">
      <c r="A32" s="28" t="s">
        <v>280</v>
      </c>
      <c r="B32" s="25"/>
      <c r="C32" s="25"/>
      <c r="D32" s="25"/>
      <c r="E32" s="25" t="s">
        <v>211</v>
      </c>
      <c r="F32" s="25" t="s">
        <v>212</v>
      </c>
      <c r="G32" s="25"/>
      <c r="H32" s="26"/>
    </row>
    <row r="33" spans="1:8" ht="21" customHeight="1" x14ac:dyDescent="0.25">
      <c r="A33" s="24" t="s">
        <v>281</v>
      </c>
      <c r="B33" s="25"/>
      <c r="C33" s="25"/>
      <c r="D33" s="25"/>
      <c r="E33" s="25" t="s">
        <v>212</v>
      </c>
      <c r="F33" s="25" t="s">
        <v>214</v>
      </c>
      <c r="G33" s="25"/>
      <c r="H33" s="26"/>
    </row>
    <row r="34" spans="1:8" ht="21" customHeight="1" x14ac:dyDescent="0.25">
      <c r="A34" s="24" t="s">
        <v>282</v>
      </c>
      <c r="B34" s="25"/>
      <c r="C34" s="25"/>
      <c r="D34" s="25"/>
      <c r="E34" s="25" t="s">
        <v>213</v>
      </c>
      <c r="F34" s="25" t="s">
        <v>215</v>
      </c>
      <c r="G34" s="25" t="s">
        <v>262</v>
      </c>
      <c r="H34" s="26"/>
    </row>
    <row r="35" spans="1:8" ht="28.5" customHeight="1" x14ac:dyDescent="0.25">
      <c r="A35" s="24" t="s">
        <v>283</v>
      </c>
      <c r="B35" s="25" t="s">
        <v>284</v>
      </c>
      <c r="C35" s="25"/>
      <c r="D35" s="25"/>
      <c r="E35" s="25"/>
      <c r="F35" s="25"/>
      <c r="G35" s="25"/>
      <c r="H35" s="26"/>
    </row>
    <row r="36" spans="1:8" ht="21" customHeight="1" x14ac:dyDescent="0.25">
      <c r="A36" s="24" t="s">
        <v>285</v>
      </c>
      <c r="B36" s="25"/>
      <c r="C36" s="25"/>
      <c r="D36" s="25"/>
      <c r="E36" s="25" t="s">
        <v>195</v>
      </c>
      <c r="F36" s="25" t="s">
        <v>212</v>
      </c>
      <c r="G36" s="25" t="s">
        <v>258</v>
      </c>
      <c r="H36" s="26"/>
    </row>
    <row r="37" spans="1:8" ht="21" customHeight="1" x14ac:dyDescent="0.25">
      <c r="A37" s="24" t="s">
        <v>286</v>
      </c>
      <c r="B37" s="25" t="s">
        <v>258</v>
      </c>
      <c r="C37" s="25" t="s">
        <v>215</v>
      </c>
      <c r="D37" s="25" t="s">
        <v>216</v>
      </c>
      <c r="E37" s="25" t="s">
        <v>247</v>
      </c>
      <c r="F37" s="25" t="s">
        <v>248</v>
      </c>
      <c r="G37" s="25" t="s">
        <v>287</v>
      </c>
      <c r="H37" s="26"/>
    </row>
    <row r="38" spans="1:8" ht="21" customHeight="1" x14ac:dyDescent="0.25">
      <c r="A38" s="24" t="s">
        <v>288</v>
      </c>
      <c r="B38" s="25" t="s">
        <v>289</v>
      </c>
      <c r="C38" s="25" t="s">
        <v>290</v>
      </c>
      <c r="D38" s="25" t="s">
        <v>291</v>
      </c>
      <c r="E38" s="25" t="s">
        <v>292</v>
      </c>
      <c r="F38" s="25" t="s">
        <v>293</v>
      </c>
      <c r="G38" s="25" t="s">
        <v>294</v>
      </c>
      <c r="H38" s="26" t="s">
        <v>295</v>
      </c>
    </row>
    <row r="39" spans="1:8" ht="21" customHeight="1" x14ac:dyDescent="0.25">
      <c r="A39" s="24" t="s">
        <v>296</v>
      </c>
      <c r="B39" s="25"/>
      <c r="C39" s="25"/>
      <c r="D39" s="25"/>
      <c r="E39" s="25"/>
      <c r="F39" s="25"/>
      <c r="G39" s="25"/>
      <c r="H39" s="26"/>
    </row>
    <row r="40" spans="1:8" ht="21" customHeight="1" x14ac:dyDescent="0.25">
      <c r="A40" s="24" t="s">
        <v>297</v>
      </c>
      <c r="B40" s="25"/>
      <c r="C40" s="25"/>
      <c r="D40" s="25"/>
      <c r="E40" s="25"/>
      <c r="F40" s="25"/>
      <c r="G40" s="25"/>
      <c r="H40" s="26"/>
    </row>
    <row r="41" spans="1:8" ht="21" customHeight="1" x14ac:dyDescent="0.25">
      <c r="A41" s="24" t="s">
        <v>298</v>
      </c>
      <c r="B41" s="25"/>
      <c r="C41" s="25"/>
      <c r="D41" s="25"/>
      <c r="E41" s="25"/>
      <c r="F41" s="25"/>
      <c r="G41" s="25"/>
      <c r="H41" s="26"/>
    </row>
    <row r="42" spans="1:8" ht="21" customHeight="1" x14ac:dyDescent="0.25">
      <c r="A42" s="24" t="s">
        <v>299</v>
      </c>
      <c r="B42" s="25"/>
      <c r="C42" s="25"/>
      <c r="D42" s="25"/>
      <c r="E42" s="25"/>
      <c r="F42" s="25"/>
      <c r="G42" s="25"/>
      <c r="H42" s="26"/>
    </row>
    <row r="43" spans="1:8" ht="21" customHeight="1" x14ac:dyDescent="0.25">
      <c r="A43" s="24" t="s">
        <v>300</v>
      </c>
      <c r="B43" s="25"/>
      <c r="C43" s="25"/>
      <c r="D43" s="25"/>
      <c r="E43" s="25"/>
      <c r="F43" s="25"/>
      <c r="G43" s="25"/>
      <c r="H43" s="26"/>
    </row>
    <row r="44" spans="1:8" ht="21" customHeight="1" x14ac:dyDescent="0.25">
      <c r="A44" s="24" t="s">
        <v>301</v>
      </c>
      <c r="B44" s="25"/>
      <c r="C44" s="25"/>
      <c r="D44" s="25"/>
      <c r="E44" s="25"/>
      <c r="F44" s="25"/>
      <c r="G44" s="25"/>
      <c r="H44" s="26"/>
    </row>
    <row r="45" spans="1:8" ht="21" customHeight="1" x14ac:dyDescent="0.25">
      <c r="A45" s="24" t="s">
        <v>302</v>
      </c>
      <c r="B45" s="25"/>
      <c r="C45" s="25"/>
      <c r="D45" s="25"/>
      <c r="E45" s="25"/>
      <c r="F45" s="25"/>
      <c r="G45" s="25"/>
      <c r="H45" s="26"/>
    </row>
    <row r="46" spans="1:8" ht="21" customHeight="1" x14ac:dyDescent="0.25">
      <c r="A46" s="24" t="s">
        <v>303</v>
      </c>
      <c r="B46" s="25"/>
      <c r="C46" s="25"/>
      <c r="D46" s="25"/>
      <c r="E46" s="25"/>
      <c r="F46" s="25"/>
      <c r="G46" s="25"/>
      <c r="H46" s="26"/>
    </row>
    <row r="47" spans="1:8" ht="27.75" customHeight="1" x14ac:dyDescent="0.25">
      <c r="A47" s="24" t="s">
        <v>304</v>
      </c>
      <c r="B47" s="25"/>
      <c r="C47" s="25"/>
      <c r="D47" s="25"/>
      <c r="E47" s="25"/>
      <c r="F47" s="25"/>
      <c r="G47" s="25"/>
      <c r="H47" s="26"/>
    </row>
    <row r="48" spans="1:8" ht="51" customHeight="1" x14ac:dyDescent="0.25">
      <c r="A48" s="32" t="s">
        <v>305</v>
      </c>
      <c r="B48" s="33" t="s">
        <v>306</v>
      </c>
      <c r="C48" s="33" t="s">
        <v>307</v>
      </c>
      <c r="D48" s="33" t="s">
        <v>308</v>
      </c>
      <c r="E48" s="33" t="s">
        <v>309</v>
      </c>
      <c r="F48" s="33" t="s">
        <v>310</v>
      </c>
      <c r="G48" s="33" t="s">
        <v>311</v>
      </c>
      <c r="H48" s="34"/>
    </row>
  </sheetData>
  <mergeCells count="1">
    <mergeCell ref="A1:H1"/>
  </mergeCells>
  <pageMargins left="0.7" right="0.7" top="0.75" bottom="0.75" header="0.51180555555555496" footer="0.51180555555555496"/>
  <pageSetup firstPageNumber="0" orientation="portrait" horizontalDpi="300" verticalDpi="300" r:id="rId1"/>
  <tableParts count="1">
    <tablePart r:id="rId2"/>
  </tableParts>
</worksheet>
</file>

<file path=docProps/app.xml><?xml version="1.0" encoding="utf-8"?>
<Properties xmlns="http://schemas.openxmlformats.org/officeDocument/2006/extended-properties" xmlns:vt="http://schemas.openxmlformats.org/officeDocument/2006/docPropsVTypes">
  <Template/>
  <TotalTime>1</TotalTime>
  <Application>Microsoft Excel</Application>
  <DocSecurity>0</DocSecurity>
  <ScaleCrop>false</ScaleCrop>
  <HeadingPairs>
    <vt:vector size="2" baseType="variant">
      <vt:variant>
        <vt:lpstr>Worksheets</vt:lpstr>
      </vt:variant>
      <vt:variant>
        <vt:i4>2</vt:i4>
      </vt:variant>
    </vt:vector>
  </HeadingPairs>
  <TitlesOfParts>
    <vt:vector size="2" baseType="lpstr">
      <vt:lpstr>Yonies Harness Sizing Chart</vt:lpstr>
      <vt:lpstr>Harness parts sizing chart</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Guarded User</dc:creator>
  <dc:description/>
  <cp:lastModifiedBy>shop2</cp:lastModifiedBy>
  <cp:revision>1</cp:revision>
  <cp:lastPrinted>2021-09-27T20:26:47Z</cp:lastPrinted>
  <dcterms:created xsi:type="dcterms:W3CDTF">2017-12-04T15:48:59Z</dcterms:created>
  <dcterms:modified xsi:type="dcterms:W3CDTF">2021-11-23T17:06:00Z</dcterms:modified>
  <dc:language>en-US</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14.0300</vt:lpwstr>
  </property>
  <property fmtid="{D5CDD505-2E9C-101B-9397-08002B2CF9AE}" pid="3" name="Company">
    <vt:lpwstr>Microsoft</vt:lpwstr>
  </property>
  <property fmtid="{D5CDD505-2E9C-101B-9397-08002B2CF9AE}" pid="4" name="DocSecurity">
    <vt:i4>0</vt:i4>
  </property>
  <property fmtid="{D5CDD505-2E9C-101B-9397-08002B2CF9AE}" pid="5" name="HyperlinksChanged">
    <vt:bool>false</vt:bool>
  </property>
  <property fmtid="{D5CDD505-2E9C-101B-9397-08002B2CF9AE}" pid="6" name="LinksUpToDate">
    <vt:bool>false</vt:bool>
  </property>
  <property fmtid="{D5CDD505-2E9C-101B-9397-08002B2CF9AE}" pid="7" name="ScaleCrop">
    <vt:bool>false</vt:bool>
  </property>
  <property fmtid="{D5CDD505-2E9C-101B-9397-08002B2CF9AE}" pid="8" name="ShareDoc">
    <vt:bool>false</vt:bool>
  </property>
</Properties>
</file>